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Vast Veronique" algorithmName="SHA-512" hashValue="ONuRwZIQwnO2G2dCnP3lsdNNOHS6ZHOo9LRjjQErf3AsLviFil0yh5jKEitFHCN4RfcOJh6WFSLFVk4JkWUd9Q==" saltValue="/YOzJ61m7dcUVwdXR7FaDQ==" spinCount="100000"/>
  <workbookPr/>
  <mc:AlternateContent xmlns:mc="http://schemas.openxmlformats.org/markup-compatibility/2006">
    <mc:Choice Requires="x15">
      <x15ac:absPath xmlns:x15ac="http://schemas.microsoft.com/office/spreadsheetml/2010/11/ac" url="T:\communication\1. REFONTE INTERNET\Projets en cours\annexes budget\"/>
    </mc:Choice>
  </mc:AlternateContent>
  <bookViews>
    <workbookView xWindow="0" yWindow="0" windowWidth="28800" windowHeight="11316" activeTab="6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  <sheet name="Feuil8" sheetId="8" r:id="rId8"/>
    <sheet name="Feuil9" sheetId="9" r:id="rId9"/>
    <sheet name="Feuil10" sheetId="10" r:id="rId10"/>
    <sheet name="Feuil11" sheetId="11" r:id="rId11"/>
    <sheet name="Feuil12" sheetId="12" r:id="rId12"/>
    <sheet name="Feuil13" sheetId="13" r:id="rId13"/>
    <sheet name="Feuil14" sheetId="14" r:id="rId14"/>
    <sheet name="Feuil15" sheetId="15" r:id="rId15"/>
    <sheet name="Feuil16" sheetId="16" r:id="rId16"/>
    <sheet name="Feuil17" sheetId="17" r:id="rId17"/>
    <sheet name="Feuil18" sheetId="18" r:id="rId18"/>
    <sheet name="Feuil19" sheetId="19" r:id="rId19"/>
    <sheet name="Feuil20" sheetId="20" r:id="rId20"/>
    <sheet name="Feuil22" sheetId="22" r:id="rId21"/>
    <sheet name="Feuil23" sheetId="23" r:id="rId22"/>
    <sheet name="Feuil24" sheetId="24" r:id="rId23"/>
    <sheet name="Feuil25" sheetId="25" r:id="rId24"/>
    <sheet name="Feuil21" sheetId="21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21" l="1"/>
  <c r="M53" i="21"/>
  <c r="M55" i="21" s="1"/>
  <c r="L53" i="21"/>
  <c r="K53" i="21"/>
  <c r="K55" i="21" s="1"/>
  <c r="F53" i="21"/>
  <c r="E53" i="21"/>
  <c r="E55" i="21" s="1"/>
  <c r="D53" i="21"/>
  <c r="C53" i="21"/>
  <c r="C55" i="21" s="1"/>
  <c r="C46" i="21"/>
  <c r="N44" i="21"/>
  <c r="M44" i="21"/>
  <c r="M46" i="21" s="1"/>
  <c r="L44" i="21"/>
  <c r="K44" i="21"/>
  <c r="K46" i="21" s="1"/>
  <c r="F44" i="21"/>
  <c r="E44" i="21"/>
  <c r="E46" i="21" s="1"/>
  <c r="D44" i="21"/>
  <c r="C44" i="21"/>
  <c r="N36" i="21"/>
  <c r="M36" i="21"/>
  <c r="M38" i="21" s="1"/>
  <c r="F36" i="21"/>
  <c r="E36" i="21"/>
  <c r="E38" i="21" s="1"/>
  <c r="C36" i="21"/>
  <c r="C38" i="21" s="1"/>
  <c r="L34" i="21"/>
  <c r="L36" i="21" s="1"/>
  <c r="K34" i="21"/>
  <c r="K36" i="21" s="1"/>
  <c r="K38" i="21" s="1"/>
  <c r="D34" i="21"/>
  <c r="D36" i="21" s="1"/>
  <c r="C34" i="21"/>
  <c r="N29" i="21"/>
  <c r="M29" i="21"/>
  <c r="M31" i="21" s="1"/>
  <c r="F29" i="21"/>
  <c r="E29" i="21"/>
  <c r="E31" i="21" s="1"/>
  <c r="L27" i="21"/>
  <c r="K27" i="21"/>
  <c r="D27" i="21"/>
  <c r="C27" i="21"/>
  <c r="L26" i="21"/>
  <c r="K26" i="21"/>
  <c r="D26" i="21"/>
  <c r="C26" i="21"/>
  <c r="L25" i="21"/>
  <c r="K25" i="21"/>
  <c r="D25" i="21"/>
  <c r="C25" i="21"/>
  <c r="L24" i="21"/>
  <c r="K24" i="21"/>
  <c r="D24" i="21"/>
  <c r="C24" i="21"/>
  <c r="L23" i="21"/>
  <c r="K23" i="21"/>
  <c r="D23" i="21"/>
  <c r="C23" i="21"/>
  <c r="L22" i="21"/>
  <c r="K22" i="21"/>
  <c r="D22" i="21"/>
  <c r="C22" i="21"/>
  <c r="L21" i="21"/>
  <c r="K21" i="21"/>
  <c r="D21" i="21"/>
  <c r="C21" i="21"/>
  <c r="L20" i="21"/>
  <c r="K20" i="21"/>
  <c r="D20" i="21"/>
  <c r="C20" i="21"/>
  <c r="L19" i="21"/>
  <c r="K19" i="21"/>
  <c r="D19" i="21"/>
  <c r="C19" i="21"/>
  <c r="L18" i="21"/>
  <c r="K18" i="21"/>
  <c r="D18" i="21"/>
  <c r="C18" i="21"/>
  <c r="L17" i="21"/>
  <c r="L29" i="21" s="1"/>
  <c r="K17" i="21"/>
  <c r="K29" i="21" s="1"/>
  <c r="K31" i="21" s="1"/>
  <c r="D17" i="21"/>
  <c r="D29" i="21" s="1"/>
  <c r="C17" i="21"/>
  <c r="C29" i="21" s="1"/>
  <c r="C31" i="21" s="1"/>
  <c r="N12" i="21"/>
  <c r="M12" i="21"/>
  <c r="M14" i="21" s="1"/>
  <c r="F12" i="21"/>
  <c r="E12" i="21"/>
  <c r="E14" i="21" s="1"/>
  <c r="L10" i="21"/>
  <c r="K10" i="21"/>
  <c r="D10" i="21"/>
  <c r="C10" i="21"/>
  <c r="L9" i="21"/>
  <c r="K9" i="21"/>
  <c r="D9" i="21"/>
  <c r="C9" i="21"/>
  <c r="L8" i="21"/>
  <c r="K8" i="21"/>
  <c r="D8" i="21"/>
  <c r="C8" i="21"/>
  <c r="C12" i="21" s="1"/>
  <c r="C14" i="21" s="1"/>
  <c r="L7" i="21"/>
  <c r="L12" i="21" s="1"/>
  <c r="K7" i="21"/>
  <c r="K12" i="21" s="1"/>
  <c r="K14" i="21" s="1"/>
  <c r="D7" i="21"/>
  <c r="D12" i="21" s="1"/>
  <c r="C7" i="21"/>
  <c r="K36" i="20"/>
  <c r="J36" i="20"/>
  <c r="E36" i="20"/>
  <c r="D36" i="20"/>
  <c r="I33" i="20"/>
  <c r="C33" i="20"/>
  <c r="I32" i="20"/>
  <c r="C32" i="20"/>
  <c r="I31" i="20"/>
  <c r="C31" i="20"/>
  <c r="I30" i="20"/>
  <c r="C30" i="20"/>
  <c r="I29" i="20"/>
  <c r="C29" i="20"/>
  <c r="I28" i="20"/>
  <c r="C28" i="20"/>
  <c r="I27" i="20"/>
  <c r="C27" i="20"/>
  <c r="I26" i="20"/>
  <c r="C26" i="20"/>
  <c r="I25" i="20"/>
  <c r="C25" i="20"/>
  <c r="I24" i="20"/>
  <c r="C24" i="20"/>
  <c r="I23" i="20"/>
  <c r="C23" i="20"/>
  <c r="I22" i="20"/>
  <c r="C22" i="20"/>
  <c r="I21" i="20"/>
  <c r="C21" i="20"/>
  <c r="I20" i="20"/>
  <c r="C20" i="20"/>
  <c r="I19" i="20"/>
  <c r="C19" i="20"/>
  <c r="I18" i="20"/>
  <c r="C18" i="20"/>
  <c r="I17" i="20"/>
  <c r="C17" i="20"/>
  <c r="I16" i="20"/>
  <c r="C16" i="20"/>
  <c r="B16" i="20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I15" i="20"/>
  <c r="H15" i="20"/>
  <c r="H16" i="20" s="1"/>
  <c r="H17" i="20" s="1"/>
  <c r="H18" i="20" s="1"/>
  <c r="H19" i="20" s="1"/>
  <c r="H20" i="20" s="1"/>
  <c r="H21" i="20" s="1"/>
  <c r="H22" i="20" s="1"/>
  <c r="H23" i="20" s="1"/>
  <c r="H24" i="20" s="1"/>
  <c r="H25" i="20" s="1"/>
  <c r="H26" i="20" s="1"/>
  <c r="H27" i="20" s="1"/>
  <c r="H28" i="20" s="1"/>
  <c r="H29" i="20" s="1"/>
  <c r="H30" i="20" s="1"/>
  <c r="H31" i="20" s="1"/>
  <c r="H32" i="20" s="1"/>
  <c r="H33" i="20" s="1"/>
  <c r="C15" i="20"/>
  <c r="B15" i="20"/>
  <c r="I14" i="20"/>
  <c r="I36" i="20" s="1"/>
  <c r="C14" i="20"/>
  <c r="C36" i="20" s="1"/>
  <c r="K36" i="19"/>
  <c r="J36" i="19"/>
  <c r="E36" i="19"/>
  <c r="D36" i="19"/>
  <c r="I33" i="19"/>
  <c r="C33" i="19"/>
  <c r="I32" i="19"/>
  <c r="C32" i="19"/>
  <c r="I31" i="19"/>
  <c r="C31" i="19"/>
  <c r="I30" i="19"/>
  <c r="C30" i="19"/>
  <c r="I29" i="19"/>
  <c r="C29" i="19"/>
  <c r="I28" i="19"/>
  <c r="C28" i="19"/>
  <c r="I27" i="19"/>
  <c r="C27" i="19"/>
  <c r="I26" i="19"/>
  <c r="C26" i="19"/>
  <c r="I25" i="19"/>
  <c r="C25" i="19"/>
  <c r="I24" i="19"/>
  <c r="C24" i="19"/>
  <c r="I23" i="19"/>
  <c r="C23" i="19"/>
  <c r="I22" i="19"/>
  <c r="C22" i="19"/>
  <c r="I21" i="19"/>
  <c r="C21" i="19"/>
  <c r="I20" i="19"/>
  <c r="C20" i="19"/>
  <c r="I19" i="19"/>
  <c r="C19" i="19"/>
  <c r="I18" i="19"/>
  <c r="C18" i="19"/>
  <c r="I17" i="19"/>
  <c r="H17" i="19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C17" i="19"/>
  <c r="I16" i="19"/>
  <c r="H16" i="19"/>
  <c r="C16" i="19"/>
  <c r="B16" i="19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I15" i="19"/>
  <c r="H15" i="19"/>
  <c r="C15" i="19"/>
  <c r="B15" i="19"/>
  <c r="I14" i="19"/>
  <c r="I36" i="19" s="1"/>
  <c r="C14" i="19"/>
  <c r="C36" i="19" s="1"/>
  <c r="K36" i="18"/>
  <c r="J36" i="18"/>
  <c r="E36" i="18"/>
  <c r="D36" i="18"/>
  <c r="I33" i="18"/>
  <c r="C33" i="18"/>
  <c r="I32" i="18"/>
  <c r="C32" i="18"/>
  <c r="I31" i="18"/>
  <c r="C31" i="18"/>
  <c r="I30" i="18"/>
  <c r="C30" i="18"/>
  <c r="I29" i="18"/>
  <c r="C29" i="18"/>
  <c r="I28" i="18"/>
  <c r="C28" i="18"/>
  <c r="I27" i="18"/>
  <c r="C27" i="18"/>
  <c r="I26" i="18"/>
  <c r="C26" i="18"/>
  <c r="I25" i="18"/>
  <c r="C25" i="18"/>
  <c r="I24" i="18"/>
  <c r="C24" i="18"/>
  <c r="I23" i="18"/>
  <c r="C23" i="18"/>
  <c r="I22" i="18"/>
  <c r="C22" i="18"/>
  <c r="I21" i="18"/>
  <c r="C21" i="18"/>
  <c r="I20" i="18"/>
  <c r="C20" i="18"/>
  <c r="I19" i="18"/>
  <c r="C19" i="18"/>
  <c r="I18" i="18"/>
  <c r="C18" i="18"/>
  <c r="I17" i="18"/>
  <c r="H17" i="18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C17" i="18"/>
  <c r="I16" i="18"/>
  <c r="H16" i="18"/>
  <c r="C16" i="18"/>
  <c r="B16" i="18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I15" i="18"/>
  <c r="H15" i="18"/>
  <c r="C15" i="18"/>
  <c r="B15" i="18"/>
  <c r="I14" i="18"/>
  <c r="I36" i="18" s="1"/>
  <c r="C14" i="18"/>
  <c r="C36" i="18" s="1"/>
  <c r="K36" i="17"/>
  <c r="J36" i="17"/>
  <c r="E36" i="17"/>
  <c r="D36" i="17"/>
  <c r="I33" i="17"/>
  <c r="C33" i="17"/>
  <c r="I32" i="17"/>
  <c r="C32" i="17"/>
  <c r="I31" i="17"/>
  <c r="C31" i="17"/>
  <c r="I30" i="17"/>
  <c r="C30" i="17"/>
  <c r="I29" i="17"/>
  <c r="C29" i="17"/>
  <c r="I28" i="17"/>
  <c r="C28" i="17"/>
  <c r="I27" i="17"/>
  <c r="C27" i="17"/>
  <c r="I26" i="17"/>
  <c r="C26" i="17"/>
  <c r="I25" i="17"/>
  <c r="C25" i="17"/>
  <c r="I24" i="17"/>
  <c r="C24" i="17"/>
  <c r="I23" i="17"/>
  <c r="C23" i="17"/>
  <c r="I22" i="17"/>
  <c r="C22" i="17"/>
  <c r="I21" i="17"/>
  <c r="C21" i="17"/>
  <c r="I20" i="17"/>
  <c r="C20" i="17"/>
  <c r="I19" i="17"/>
  <c r="C19" i="17"/>
  <c r="I18" i="17"/>
  <c r="C18" i="17"/>
  <c r="I17" i="17"/>
  <c r="H17" i="17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C17" i="17"/>
  <c r="I16" i="17"/>
  <c r="H16" i="17"/>
  <c r="C16" i="17"/>
  <c r="B16" i="17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I15" i="17"/>
  <c r="H15" i="17"/>
  <c r="C15" i="17"/>
  <c r="B15" i="17"/>
  <c r="I14" i="17"/>
  <c r="I36" i="17" s="1"/>
  <c r="C14" i="17"/>
  <c r="C36" i="17" s="1"/>
  <c r="K36" i="16"/>
  <c r="J36" i="16"/>
  <c r="E36" i="16"/>
  <c r="D36" i="16"/>
  <c r="I33" i="16"/>
  <c r="C33" i="16"/>
  <c r="I32" i="16"/>
  <c r="C32" i="16"/>
  <c r="I31" i="16"/>
  <c r="C31" i="16"/>
  <c r="I30" i="16"/>
  <c r="C30" i="16"/>
  <c r="I29" i="16"/>
  <c r="C29" i="16"/>
  <c r="I28" i="16"/>
  <c r="C28" i="16"/>
  <c r="I27" i="16"/>
  <c r="C27" i="16"/>
  <c r="I26" i="16"/>
  <c r="C26" i="16"/>
  <c r="I25" i="16"/>
  <c r="C25" i="16"/>
  <c r="I24" i="16"/>
  <c r="C24" i="16"/>
  <c r="I23" i="16"/>
  <c r="C23" i="16"/>
  <c r="I22" i="16"/>
  <c r="C22" i="16"/>
  <c r="I21" i="16"/>
  <c r="C21" i="16"/>
  <c r="I20" i="16"/>
  <c r="C20" i="16"/>
  <c r="I19" i="16"/>
  <c r="C19" i="16"/>
  <c r="I18" i="16"/>
  <c r="C18" i="16"/>
  <c r="I17" i="16"/>
  <c r="H17" i="16"/>
  <c r="H18" i="16" s="1"/>
  <c r="H19" i="16" s="1"/>
  <c r="H20" i="16" s="1"/>
  <c r="H21" i="16" s="1"/>
  <c r="H22" i="16" s="1"/>
  <c r="H23" i="16" s="1"/>
  <c r="H24" i="16" s="1"/>
  <c r="H25" i="16" s="1"/>
  <c r="H26" i="16" s="1"/>
  <c r="H27" i="16" s="1"/>
  <c r="H28" i="16" s="1"/>
  <c r="H29" i="16" s="1"/>
  <c r="H30" i="16" s="1"/>
  <c r="H31" i="16" s="1"/>
  <c r="H32" i="16" s="1"/>
  <c r="H33" i="16" s="1"/>
  <c r="C17" i="16"/>
  <c r="I16" i="16"/>
  <c r="H16" i="16"/>
  <c r="C16" i="16"/>
  <c r="B16" i="16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I15" i="16"/>
  <c r="H15" i="16"/>
  <c r="C15" i="16"/>
  <c r="B15" i="16"/>
  <c r="I14" i="16"/>
  <c r="I36" i="16" s="1"/>
  <c r="C14" i="16"/>
  <c r="C36" i="16" s="1"/>
  <c r="K36" i="15"/>
  <c r="J36" i="15"/>
  <c r="E36" i="15"/>
  <c r="D36" i="15"/>
  <c r="I33" i="15"/>
  <c r="C33" i="15"/>
  <c r="I32" i="15"/>
  <c r="C32" i="15"/>
  <c r="I31" i="15"/>
  <c r="C31" i="15"/>
  <c r="I30" i="15"/>
  <c r="C30" i="15"/>
  <c r="I29" i="15"/>
  <c r="C29" i="15"/>
  <c r="I28" i="15"/>
  <c r="C28" i="15"/>
  <c r="I27" i="15"/>
  <c r="C27" i="15"/>
  <c r="I26" i="15"/>
  <c r="C26" i="15"/>
  <c r="I25" i="15"/>
  <c r="C25" i="15"/>
  <c r="I24" i="15"/>
  <c r="C24" i="15"/>
  <c r="I23" i="15"/>
  <c r="C23" i="15"/>
  <c r="I22" i="15"/>
  <c r="C22" i="15"/>
  <c r="I21" i="15"/>
  <c r="C21" i="15"/>
  <c r="I20" i="15"/>
  <c r="C20" i="15"/>
  <c r="I19" i="15"/>
  <c r="C19" i="15"/>
  <c r="I18" i="15"/>
  <c r="C18" i="15"/>
  <c r="I17" i="15"/>
  <c r="C17" i="15"/>
  <c r="I16" i="15"/>
  <c r="I36" i="15" s="1"/>
  <c r="C16" i="15"/>
  <c r="B16" i="15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I15" i="15"/>
  <c r="H15" i="15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C15" i="15"/>
  <c r="B15" i="15"/>
  <c r="I14" i="15"/>
  <c r="C14" i="15"/>
  <c r="C36" i="15" s="1"/>
  <c r="K36" i="14"/>
  <c r="J36" i="14"/>
  <c r="E36" i="14"/>
  <c r="D36" i="14"/>
  <c r="I33" i="14"/>
  <c r="C33" i="14"/>
  <c r="I32" i="14"/>
  <c r="C32" i="14"/>
  <c r="I31" i="14"/>
  <c r="C31" i="14"/>
  <c r="I30" i="14"/>
  <c r="C30" i="14"/>
  <c r="I29" i="14"/>
  <c r="C29" i="14"/>
  <c r="I28" i="14"/>
  <c r="C28" i="14"/>
  <c r="I27" i="14"/>
  <c r="C27" i="14"/>
  <c r="I26" i="14"/>
  <c r="C26" i="14"/>
  <c r="I25" i="14"/>
  <c r="C25" i="14"/>
  <c r="I24" i="14"/>
  <c r="C24" i="14"/>
  <c r="I23" i="14"/>
  <c r="C23" i="14"/>
  <c r="I22" i="14"/>
  <c r="C22" i="14"/>
  <c r="I21" i="14"/>
  <c r="C21" i="14"/>
  <c r="I20" i="14"/>
  <c r="C20" i="14"/>
  <c r="I19" i="14"/>
  <c r="C19" i="14"/>
  <c r="I18" i="14"/>
  <c r="C18" i="14"/>
  <c r="I17" i="14"/>
  <c r="H17" i="14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C17" i="14"/>
  <c r="I16" i="14"/>
  <c r="H16" i="14"/>
  <c r="C16" i="14"/>
  <c r="B16" i="14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I15" i="14"/>
  <c r="H15" i="14"/>
  <c r="C15" i="14"/>
  <c r="B15" i="14"/>
  <c r="I14" i="14"/>
  <c r="I36" i="14" s="1"/>
  <c r="C14" i="14"/>
  <c r="C36" i="14" s="1"/>
  <c r="K36" i="13"/>
  <c r="J36" i="13"/>
  <c r="E36" i="13"/>
  <c r="D36" i="13"/>
  <c r="I33" i="13"/>
  <c r="C33" i="13"/>
  <c r="I32" i="13"/>
  <c r="C32" i="13"/>
  <c r="I31" i="13"/>
  <c r="C31" i="13"/>
  <c r="I30" i="13"/>
  <c r="C30" i="13"/>
  <c r="I29" i="13"/>
  <c r="C29" i="13"/>
  <c r="I28" i="13"/>
  <c r="C28" i="13"/>
  <c r="I27" i="13"/>
  <c r="C27" i="13"/>
  <c r="I26" i="13"/>
  <c r="C26" i="13"/>
  <c r="I25" i="13"/>
  <c r="C25" i="13"/>
  <c r="I24" i="13"/>
  <c r="C24" i="13"/>
  <c r="I23" i="13"/>
  <c r="C23" i="13"/>
  <c r="I22" i="13"/>
  <c r="C22" i="13"/>
  <c r="I21" i="13"/>
  <c r="C21" i="13"/>
  <c r="I20" i="13"/>
  <c r="C20" i="13"/>
  <c r="I19" i="13"/>
  <c r="C19" i="13"/>
  <c r="I18" i="13"/>
  <c r="C18" i="13"/>
  <c r="I17" i="13"/>
  <c r="H17" i="13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C17" i="13"/>
  <c r="I16" i="13"/>
  <c r="H16" i="13"/>
  <c r="C16" i="13"/>
  <c r="B16" i="13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I15" i="13"/>
  <c r="H15" i="13"/>
  <c r="C15" i="13"/>
  <c r="B15" i="13"/>
  <c r="I14" i="13"/>
  <c r="I36" i="13" s="1"/>
  <c r="C14" i="13"/>
  <c r="C36" i="13" s="1"/>
  <c r="K36" i="12"/>
  <c r="J36" i="12"/>
  <c r="E36" i="12"/>
  <c r="D36" i="12"/>
  <c r="I33" i="12"/>
  <c r="C33" i="12"/>
  <c r="I32" i="12"/>
  <c r="C32" i="12"/>
  <c r="I31" i="12"/>
  <c r="C31" i="12"/>
  <c r="I30" i="12"/>
  <c r="C30" i="12"/>
  <c r="I29" i="12"/>
  <c r="C29" i="12"/>
  <c r="I28" i="12"/>
  <c r="C28" i="12"/>
  <c r="I27" i="12"/>
  <c r="C27" i="12"/>
  <c r="I26" i="12"/>
  <c r="C26" i="12"/>
  <c r="I25" i="12"/>
  <c r="C25" i="12"/>
  <c r="I24" i="12"/>
  <c r="C24" i="12"/>
  <c r="I23" i="12"/>
  <c r="C23" i="12"/>
  <c r="I22" i="12"/>
  <c r="C22" i="12"/>
  <c r="I21" i="12"/>
  <c r="C21" i="12"/>
  <c r="I20" i="12"/>
  <c r="C20" i="12"/>
  <c r="I19" i="12"/>
  <c r="C19" i="12"/>
  <c r="I18" i="12"/>
  <c r="C18" i="12"/>
  <c r="I17" i="12"/>
  <c r="H17" i="12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C17" i="12"/>
  <c r="I16" i="12"/>
  <c r="H16" i="12"/>
  <c r="C16" i="12"/>
  <c r="B16" i="12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I15" i="12"/>
  <c r="H15" i="12"/>
  <c r="C15" i="12"/>
  <c r="B15" i="12"/>
  <c r="I14" i="12"/>
  <c r="I36" i="12" s="1"/>
  <c r="C14" i="12"/>
  <c r="C36" i="12" s="1"/>
  <c r="K36" i="11"/>
  <c r="J36" i="11"/>
  <c r="E36" i="11"/>
  <c r="D36" i="11"/>
  <c r="I33" i="11"/>
  <c r="C33" i="11"/>
  <c r="I32" i="11"/>
  <c r="C32" i="11"/>
  <c r="I31" i="11"/>
  <c r="C31" i="11"/>
  <c r="I30" i="11"/>
  <c r="C30" i="11"/>
  <c r="I29" i="11"/>
  <c r="C29" i="11"/>
  <c r="I28" i="11"/>
  <c r="C28" i="11"/>
  <c r="I27" i="11"/>
  <c r="C27" i="11"/>
  <c r="I26" i="11"/>
  <c r="C26" i="11"/>
  <c r="I25" i="11"/>
  <c r="C25" i="11"/>
  <c r="I24" i="11"/>
  <c r="C24" i="11"/>
  <c r="I23" i="11"/>
  <c r="C23" i="11"/>
  <c r="I22" i="11"/>
  <c r="C22" i="11"/>
  <c r="I21" i="11"/>
  <c r="C21" i="11"/>
  <c r="I20" i="11"/>
  <c r="C20" i="11"/>
  <c r="I19" i="11"/>
  <c r="C19" i="11"/>
  <c r="I18" i="11"/>
  <c r="C18" i="11"/>
  <c r="I17" i="11"/>
  <c r="H17" i="1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C17" i="11"/>
  <c r="I16" i="11"/>
  <c r="H16" i="11"/>
  <c r="C16" i="11"/>
  <c r="B16" i="1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I15" i="11"/>
  <c r="H15" i="11"/>
  <c r="C15" i="11"/>
  <c r="B15" i="11"/>
  <c r="I14" i="11"/>
  <c r="I36" i="11" s="1"/>
  <c r="C14" i="11"/>
  <c r="C36" i="11" s="1"/>
  <c r="L36" i="10"/>
  <c r="K36" i="10"/>
  <c r="E36" i="10"/>
  <c r="D36" i="10"/>
  <c r="J33" i="10"/>
  <c r="C33" i="10"/>
  <c r="J32" i="10"/>
  <c r="C32" i="10"/>
  <c r="J31" i="10"/>
  <c r="C31" i="10"/>
  <c r="J30" i="10"/>
  <c r="C30" i="10"/>
  <c r="J29" i="10"/>
  <c r="C29" i="10"/>
  <c r="J28" i="10"/>
  <c r="C28" i="10"/>
  <c r="J27" i="10"/>
  <c r="C27" i="10"/>
  <c r="J26" i="10"/>
  <c r="C26" i="10"/>
  <c r="J25" i="10"/>
  <c r="C25" i="10"/>
  <c r="J24" i="10"/>
  <c r="C24" i="10"/>
  <c r="J23" i="10"/>
  <c r="C23" i="10"/>
  <c r="J22" i="10"/>
  <c r="C22" i="10"/>
  <c r="J21" i="10"/>
  <c r="C21" i="10"/>
  <c r="J20" i="10"/>
  <c r="C20" i="10"/>
  <c r="J19" i="10"/>
  <c r="C19" i="10"/>
  <c r="J18" i="10"/>
  <c r="C18" i="10"/>
  <c r="J17" i="10"/>
  <c r="C17" i="10"/>
  <c r="J16" i="10"/>
  <c r="C16" i="10"/>
  <c r="B16" i="10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J15" i="10"/>
  <c r="I15" i="10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I33" i="10" s="1"/>
  <c r="C15" i="10"/>
  <c r="B15" i="10"/>
  <c r="J14" i="10"/>
  <c r="J36" i="10" s="1"/>
  <c r="C14" i="10"/>
  <c r="C36" i="10" s="1"/>
  <c r="L46" i="9"/>
  <c r="K46" i="9"/>
  <c r="E46" i="9"/>
  <c r="D46" i="9"/>
  <c r="J43" i="9"/>
  <c r="C43" i="9"/>
  <c r="J42" i="9"/>
  <c r="C42" i="9"/>
  <c r="J41" i="9"/>
  <c r="C41" i="9"/>
  <c r="J40" i="9"/>
  <c r="C40" i="9"/>
  <c r="J39" i="9"/>
  <c r="C39" i="9"/>
  <c r="J38" i="9"/>
  <c r="C38" i="9"/>
  <c r="J37" i="9"/>
  <c r="C37" i="9"/>
  <c r="J36" i="9"/>
  <c r="C36" i="9"/>
  <c r="J35" i="9"/>
  <c r="C35" i="9"/>
  <c r="J34" i="9"/>
  <c r="C34" i="9"/>
  <c r="J33" i="9"/>
  <c r="C33" i="9"/>
  <c r="J32" i="9"/>
  <c r="C32" i="9"/>
  <c r="J31" i="9"/>
  <c r="C31" i="9"/>
  <c r="J30" i="9"/>
  <c r="C30" i="9"/>
  <c r="J29" i="9"/>
  <c r="C29" i="9"/>
  <c r="J28" i="9"/>
  <c r="C28" i="9"/>
  <c r="J27" i="9"/>
  <c r="C27" i="9"/>
  <c r="J26" i="9"/>
  <c r="C26" i="9"/>
  <c r="J25" i="9"/>
  <c r="C25" i="9"/>
  <c r="J24" i="9"/>
  <c r="C24" i="9"/>
  <c r="J23" i="9"/>
  <c r="C23" i="9"/>
  <c r="J22" i="9"/>
  <c r="C22" i="9"/>
  <c r="J21" i="9"/>
  <c r="C21" i="9"/>
  <c r="J20" i="9"/>
  <c r="C20" i="9"/>
  <c r="J19" i="9"/>
  <c r="C19" i="9"/>
  <c r="J18" i="9"/>
  <c r="C18" i="9"/>
  <c r="J17" i="9"/>
  <c r="C17" i="9"/>
  <c r="J16" i="9"/>
  <c r="C16" i="9"/>
  <c r="J15" i="9"/>
  <c r="C15" i="9"/>
  <c r="J14" i="9"/>
  <c r="J46" i="9" s="1"/>
  <c r="I14" i="9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C14" i="9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J13" i="9"/>
  <c r="C13" i="9"/>
  <c r="C46" i="9" s="1"/>
  <c r="L46" i="8"/>
  <c r="K46" i="8"/>
  <c r="E46" i="8"/>
  <c r="D46" i="8"/>
  <c r="C46" i="8"/>
  <c r="J43" i="8"/>
  <c r="C43" i="8"/>
  <c r="J42" i="8"/>
  <c r="C42" i="8"/>
  <c r="J41" i="8"/>
  <c r="C41" i="8"/>
  <c r="J40" i="8"/>
  <c r="C40" i="8"/>
  <c r="J39" i="8"/>
  <c r="C39" i="8"/>
  <c r="J38" i="8"/>
  <c r="C38" i="8"/>
  <c r="J37" i="8"/>
  <c r="C37" i="8"/>
  <c r="J36" i="8"/>
  <c r="C36" i="8"/>
  <c r="J35" i="8"/>
  <c r="C35" i="8"/>
  <c r="J34" i="8"/>
  <c r="C34" i="8"/>
  <c r="J33" i="8"/>
  <c r="C33" i="8"/>
  <c r="J32" i="8"/>
  <c r="C32" i="8"/>
  <c r="J31" i="8"/>
  <c r="C31" i="8"/>
  <c r="J30" i="8"/>
  <c r="C30" i="8"/>
  <c r="J29" i="8"/>
  <c r="C29" i="8"/>
  <c r="J28" i="8"/>
  <c r="C28" i="8"/>
  <c r="J27" i="8"/>
  <c r="C27" i="8"/>
  <c r="J26" i="8"/>
  <c r="C26" i="8"/>
  <c r="J25" i="8"/>
  <c r="C25" i="8"/>
  <c r="J24" i="8"/>
  <c r="C24" i="8"/>
  <c r="J23" i="8"/>
  <c r="C23" i="8"/>
  <c r="J22" i="8"/>
  <c r="C22" i="8"/>
  <c r="J21" i="8"/>
  <c r="C21" i="8"/>
  <c r="J20" i="8"/>
  <c r="C20" i="8"/>
  <c r="J19" i="8"/>
  <c r="C19" i="8"/>
  <c r="J18" i="8"/>
  <c r="C18" i="8"/>
  <c r="J17" i="8"/>
  <c r="C17" i="8"/>
  <c r="J16" i="8"/>
  <c r="C16" i="8"/>
  <c r="J15" i="8"/>
  <c r="I15" i="8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C15" i="8"/>
  <c r="J14" i="8"/>
  <c r="I14" i="8"/>
  <c r="C14" i="8"/>
  <c r="B14" i="8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J13" i="8"/>
  <c r="J46" i="8" s="1"/>
  <c r="C13" i="8"/>
  <c r="L35" i="7"/>
  <c r="K35" i="7"/>
  <c r="E35" i="7"/>
  <c r="D35" i="7"/>
  <c r="J32" i="7"/>
  <c r="C32" i="7"/>
  <c r="J31" i="7"/>
  <c r="C31" i="7"/>
  <c r="J30" i="7"/>
  <c r="C30" i="7"/>
  <c r="J29" i="7"/>
  <c r="C29" i="7"/>
  <c r="J28" i="7"/>
  <c r="C28" i="7"/>
  <c r="J27" i="7"/>
  <c r="C27" i="7"/>
  <c r="J26" i="7"/>
  <c r="C26" i="7"/>
  <c r="J25" i="7"/>
  <c r="C25" i="7"/>
  <c r="J24" i="7"/>
  <c r="C24" i="7"/>
  <c r="J23" i="7"/>
  <c r="C23" i="7"/>
  <c r="J22" i="7"/>
  <c r="C22" i="7"/>
  <c r="J21" i="7"/>
  <c r="C21" i="7"/>
  <c r="J20" i="7"/>
  <c r="C20" i="7"/>
  <c r="J19" i="7"/>
  <c r="C19" i="7"/>
  <c r="J18" i="7"/>
  <c r="C18" i="7"/>
  <c r="J17" i="7"/>
  <c r="C17" i="7"/>
  <c r="J16" i="7"/>
  <c r="I16" i="7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C16" i="7"/>
  <c r="J15" i="7"/>
  <c r="I15" i="7"/>
  <c r="C15" i="7"/>
  <c r="B15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J14" i="7"/>
  <c r="I14" i="7"/>
  <c r="C14" i="7"/>
  <c r="B14" i="7"/>
  <c r="J13" i="7"/>
  <c r="J35" i="7" s="1"/>
  <c r="C13" i="7"/>
  <c r="C35" i="7" s="1"/>
  <c r="L35" i="6"/>
  <c r="K35" i="6"/>
  <c r="E35" i="6"/>
  <c r="D35" i="6"/>
  <c r="J32" i="6"/>
  <c r="C32" i="6"/>
  <c r="J31" i="6"/>
  <c r="C31" i="6"/>
  <c r="J30" i="6"/>
  <c r="C30" i="6"/>
  <c r="J29" i="6"/>
  <c r="C29" i="6"/>
  <c r="J28" i="6"/>
  <c r="C28" i="6"/>
  <c r="J27" i="6"/>
  <c r="C27" i="6"/>
  <c r="J26" i="6"/>
  <c r="C26" i="6"/>
  <c r="J25" i="6"/>
  <c r="C25" i="6"/>
  <c r="J24" i="6"/>
  <c r="C24" i="6"/>
  <c r="J23" i="6"/>
  <c r="C23" i="6"/>
  <c r="J22" i="6"/>
  <c r="C22" i="6"/>
  <c r="J21" i="6"/>
  <c r="C21" i="6"/>
  <c r="J20" i="6"/>
  <c r="C20" i="6"/>
  <c r="J19" i="6"/>
  <c r="C19" i="6"/>
  <c r="J18" i="6"/>
  <c r="C18" i="6"/>
  <c r="J17" i="6"/>
  <c r="C17" i="6"/>
  <c r="J16" i="6"/>
  <c r="C16" i="6"/>
  <c r="J15" i="6"/>
  <c r="C15" i="6"/>
  <c r="J14" i="6"/>
  <c r="I14" i="6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C14" i="6"/>
  <c r="B14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J13" i="6"/>
  <c r="J35" i="6" s="1"/>
  <c r="C13" i="6"/>
  <c r="C35" i="6" s="1"/>
  <c r="L35" i="5"/>
  <c r="K35" i="5"/>
  <c r="E35" i="5"/>
  <c r="D35" i="5"/>
  <c r="J32" i="5"/>
  <c r="C32" i="5"/>
  <c r="J31" i="5"/>
  <c r="C31" i="5"/>
  <c r="J30" i="5"/>
  <c r="C30" i="5"/>
  <c r="J29" i="5"/>
  <c r="C29" i="5"/>
  <c r="J28" i="5"/>
  <c r="C28" i="5"/>
  <c r="J27" i="5"/>
  <c r="C27" i="5"/>
  <c r="J26" i="5"/>
  <c r="C26" i="5"/>
  <c r="J25" i="5"/>
  <c r="C25" i="5"/>
  <c r="J24" i="5"/>
  <c r="C24" i="5"/>
  <c r="J23" i="5"/>
  <c r="C23" i="5"/>
  <c r="J22" i="5"/>
  <c r="C22" i="5"/>
  <c r="J21" i="5"/>
  <c r="C21" i="5"/>
  <c r="J20" i="5"/>
  <c r="C20" i="5"/>
  <c r="J19" i="5"/>
  <c r="C19" i="5"/>
  <c r="J18" i="5"/>
  <c r="C18" i="5"/>
  <c r="J17" i="5"/>
  <c r="C17" i="5"/>
  <c r="J16" i="5"/>
  <c r="I16" i="5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C16" i="5"/>
  <c r="J15" i="5"/>
  <c r="I15" i="5"/>
  <c r="C15" i="5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J14" i="5"/>
  <c r="I14" i="5"/>
  <c r="C14" i="5"/>
  <c r="B14" i="5"/>
  <c r="J13" i="5"/>
  <c r="J35" i="5" s="1"/>
  <c r="C13" i="5"/>
  <c r="C35" i="5" s="1"/>
  <c r="L35" i="4"/>
  <c r="K35" i="4"/>
  <c r="E35" i="4"/>
  <c r="D35" i="4"/>
  <c r="J32" i="4"/>
  <c r="C32" i="4"/>
  <c r="J31" i="4"/>
  <c r="C31" i="4"/>
  <c r="J30" i="4"/>
  <c r="C30" i="4"/>
  <c r="J29" i="4"/>
  <c r="C29" i="4"/>
  <c r="J28" i="4"/>
  <c r="C28" i="4"/>
  <c r="J27" i="4"/>
  <c r="C27" i="4"/>
  <c r="J26" i="4"/>
  <c r="C26" i="4"/>
  <c r="J25" i="4"/>
  <c r="C25" i="4"/>
  <c r="J24" i="4"/>
  <c r="C24" i="4"/>
  <c r="J23" i="4"/>
  <c r="C23" i="4"/>
  <c r="J22" i="4"/>
  <c r="C22" i="4"/>
  <c r="J21" i="4"/>
  <c r="C21" i="4"/>
  <c r="J20" i="4"/>
  <c r="C20" i="4"/>
  <c r="J19" i="4"/>
  <c r="C19" i="4"/>
  <c r="J18" i="4"/>
  <c r="C18" i="4"/>
  <c r="J17" i="4"/>
  <c r="C17" i="4"/>
  <c r="J16" i="4"/>
  <c r="I16" i="4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C16" i="4"/>
  <c r="J15" i="4"/>
  <c r="I15" i="4"/>
  <c r="C15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J14" i="4"/>
  <c r="I14" i="4"/>
  <c r="C14" i="4"/>
  <c r="B14" i="4"/>
  <c r="J13" i="4"/>
  <c r="J35" i="4" s="1"/>
  <c r="C13" i="4"/>
  <c r="C35" i="4" s="1"/>
  <c r="L35" i="3"/>
  <c r="K35" i="3"/>
  <c r="E35" i="3"/>
  <c r="D35" i="3"/>
  <c r="J32" i="3"/>
  <c r="C32" i="3"/>
  <c r="J31" i="3"/>
  <c r="C31" i="3"/>
  <c r="J30" i="3"/>
  <c r="C30" i="3"/>
  <c r="J29" i="3"/>
  <c r="C29" i="3"/>
  <c r="J28" i="3"/>
  <c r="C28" i="3"/>
  <c r="J27" i="3"/>
  <c r="C27" i="3"/>
  <c r="J26" i="3"/>
  <c r="C26" i="3"/>
  <c r="J25" i="3"/>
  <c r="C25" i="3"/>
  <c r="J24" i="3"/>
  <c r="C24" i="3"/>
  <c r="J23" i="3"/>
  <c r="C23" i="3"/>
  <c r="J22" i="3"/>
  <c r="C22" i="3"/>
  <c r="J21" i="3"/>
  <c r="C21" i="3"/>
  <c r="J20" i="3"/>
  <c r="C20" i="3"/>
  <c r="J19" i="3"/>
  <c r="C19" i="3"/>
  <c r="J18" i="3"/>
  <c r="C18" i="3"/>
  <c r="J17" i="3"/>
  <c r="C17" i="3"/>
  <c r="J16" i="3"/>
  <c r="C16" i="3"/>
  <c r="J15" i="3"/>
  <c r="C15" i="3"/>
  <c r="B15" i="3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J14" i="3"/>
  <c r="I14" i="3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C14" i="3"/>
  <c r="B14" i="3"/>
  <c r="J13" i="3"/>
  <c r="J35" i="3" s="1"/>
  <c r="C13" i="3"/>
  <c r="C35" i="3" s="1"/>
  <c r="L36" i="2"/>
  <c r="K36" i="2"/>
  <c r="E36" i="2"/>
  <c r="D36" i="2"/>
  <c r="J33" i="2"/>
  <c r="C33" i="2"/>
  <c r="J32" i="2"/>
  <c r="C32" i="2"/>
  <c r="J31" i="2"/>
  <c r="C31" i="2"/>
  <c r="J30" i="2"/>
  <c r="C30" i="2"/>
  <c r="J29" i="2"/>
  <c r="C29" i="2"/>
  <c r="J28" i="2"/>
  <c r="C28" i="2"/>
  <c r="J27" i="2"/>
  <c r="C27" i="2"/>
  <c r="J26" i="2"/>
  <c r="C26" i="2"/>
  <c r="J25" i="2"/>
  <c r="C25" i="2"/>
  <c r="J24" i="2"/>
  <c r="C24" i="2"/>
  <c r="J23" i="2"/>
  <c r="C23" i="2"/>
  <c r="J22" i="2"/>
  <c r="C22" i="2"/>
  <c r="J21" i="2"/>
  <c r="C21" i="2"/>
  <c r="J20" i="2"/>
  <c r="C20" i="2"/>
  <c r="J19" i="2"/>
  <c r="C19" i="2"/>
  <c r="J18" i="2"/>
  <c r="C18" i="2"/>
  <c r="J17" i="2"/>
  <c r="C17" i="2"/>
  <c r="J16" i="2"/>
  <c r="J36" i="2" s="1"/>
  <c r="C16" i="2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J15" i="2"/>
  <c r="I15" i="2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C15" i="2"/>
  <c r="B15" i="2"/>
  <c r="J14" i="2"/>
  <c r="C14" i="2"/>
  <c r="C36" i="2" s="1"/>
  <c r="BC19" i="1" l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E19" i="1"/>
  <c r="H19" i="1"/>
  <c r="I19" i="1"/>
  <c r="J19" i="1"/>
  <c r="K19" i="1"/>
  <c r="L19" i="1"/>
  <c r="M19" i="1"/>
  <c r="O19" i="1"/>
  <c r="P19" i="1"/>
  <c r="N19" i="1" l="1"/>
  <c r="Q19" i="1" l="1"/>
</calcChain>
</file>

<file path=xl/sharedStrings.xml><?xml version="1.0" encoding="utf-8"?>
<sst xmlns="http://schemas.openxmlformats.org/spreadsheetml/2006/main" count="703" uniqueCount="175">
  <si>
    <t>N° emprunt</t>
  </si>
  <si>
    <t>Dble num</t>
  </si>
  <si>
    <t>Code fct</t>
  </si>
  <si>
    <t>Durée</t>
  </si>
  <si>
    <t>Montant 
du prêt</t>
  </si>
  <si>
    <t>Montant 
prélevé</t>
  </si>
  <si>
    <t>Date conso</t>
  </si>
  <si>
    <t>K2016</t>
  </si>
  <si>
    <t>I théoriques 2016</t>
  </si>
  <si>
    <t>I réellement payés en 2016</t>
  </si>
  <si>
    <t>K2017</t>
  </si>
  <si>
    <t>I théoriques 2017</t>
  </si>
  <si>
    <t>I réellement payés en 2017</t>
  </si>
  <si>
    <t>K2018</t>
  </si>
  <si>
    <t>K2019</t>
  </si>
  <si>
    <t>I2019</t>
  </si>
  <si>
    <t>K2020</t>
  </si>
  <si>
    <t>I2020</t>
  </si>
  <si>
    <t>K2021</t>
  </si>
  <si>
    <t>I2021</t>
  </si>
  <si>
    <t>K2022</t>
  </si>
  <si>
    <t>I2022</t>
  </si>
  <si>
    <t>K2023</t>
  </si>
  <si>
    <t>I2023</t>
  </si>
  <si>
    <t>K2024</t>
  </si>
  <si>
    <t>I2024</t>
  </si>
  <si>
    <t>K2025</t>
  </si>
  <si>
    <t>I2025</t>
  </si>
  <si>
    <t>K2026</t>
  </si>
  <si>
    <t>I2026</t>
  </si>
  <si>
    <t>K2027</t>
  </si>
  <si>
    <t>I2027</t>
  </si>
  <si>
    <t>K2028</t>
  </si>
  <si>
    <t>I2028</t>
  </si>
  <si>
    <t>K2029</t>
  </si>
  <si>
    <t>I2029</t>
  </si>
  <si>
    <t>K2030</t>
  </si>
  <si>
    <t>I2030</t>
  </si>
  <si>
    <t>K2031</t>
  </si>
  <si>
    <t>I2031</t>
  </si>
  <si>
    <t>K2032</t>
  </si>
  <si>
    <t>I2032</t>
  </si>
  <si>
    <t>K2033</t>
  </si>
  <si>
    <t>I2033</t>
  </si>
  <si>
    <t>K2034</t>
  </si>
  <si>
    <t>I2034</t>
  </si>
  <si>
    <t>K2035</t>
  </si>
  <si>
    <t>I2035</t>
  </si>
  <si>
    <t>K2036</t>
  </si>
  <si>
    <t>I2036</t>
  </si>
  <si>
    <t>K2037</t>
  </si>
  <si>
    <t>I2037</t>
  </si>
  <si>
    <t>2-1-15-2014-0001</t>
  </si>
  <si>
    <t>2-1-15-2014-0002</t>
  </si>
  <si>
    <t>2-1-15-2014-0003</t>
  </si>
  <si>
    <t>2-1-15-2015-0004</t>
  </si>
  <si>
    <t>2-1-15-2015-0005</t>
  </si>
  <si>
    <t>2-1-15-2015-0006</t>
  </si>
  <si>
    <t>2-1-15-2015-0007</t>
  </si>
  <si>
    <t>2-1-15-2015-0008</t>
  </si>
  <si>
    <t>2-1-15-2015-0009</t>
  </si>
  <si>
    <t>2-1-15-2015-0010</t>
  </si>
  <si>
    <t>2-1-15-2015-0011</t>
  </si>
  <si>
    <t>2-1-15-2016-0001</t>
  </si>
  <si>
    <t>2-1-15-2016-0002</t>
  </si>
  <si>
    <t>2-1-15-2016-0003</t>
  </si>
  <si>
    <t>2-1-15-2016-0004</t>
  </si>
  <si>
    <t>2-1-15-2016-0005</t>
  </si>
  <si>
    <t>SRD 31/12/17</t>
  </si>
  <si>
    <t>I prévus 2018</t>
  </si>
  <si>
    <t>I théoriques 2018</t>
  </si>
  <si>
    <t>Obligations des communes vis-à-vis du F.R.B.R.T.C.</t>
  </si>
  <si>
    <t>Obligaties F.R.B.R.T.C.</t>
  </si>
  <si>
    <t>Tableau de remboursement de la commune de Schaerbeek - Financement extra 2012</t>
  </si>
  <si>
    <t>Tabel terugbetaling van de gemeente Schaarbeek - Financiering buitengewone dienst 2012</t>
  </si>
  <si>
    <t>Montant :</t>
  </si>
  <si>
    <t>Bedrag :</t>
  </si>
  <si>
    <t>Taux 1 :</t>
  </si>
  <si>
    <t>Rentevoet 1 :</t>
  </si>
  <si>
    <t>Taux 2 :</t>
  </si>
  <si>
    <t>Rentevoet 2 :</t>
  </si>
  <si>
    <t>Durée :</t>
  </si>
  <si>
    <t>20 ans</t>
  </si>
  <si>
    <t>Duur :</t>
  </si>
  <si>
    <t>20 jaar</t>
  </si>
  <si>
    <t>Remboursement :</t>
  </si>
  <si>
    <t>Terugbetaling :</t>
  </si>
  <si>
    <t>Année</t>
  </si>
  <si>
    <t>Capital restant dû</t>
  </si>
  <si>
    <t>Annuité</t>
  </si>
  <si>
    <t>Amortissement</t>
  </si>
  <si>
    <t>Intérêt</t>
  </si>
  <si>
    <t>Vervaljaar</t>
  </si>
  <si>
    <t>Het restende Kapitaal</t>
  </si>
  <si>
    <t>Lijrente</t>
  </si>
  <si>
    <t>Intresten</t>
  </si>
  <si>
    <t>TOTAL</t>
  </si>
  <si>
    <t>TOTAAL</t>
  </si>
  <si>
    <t>Tableau de remboursement de la commune de Schaerbeek</t>
  </si>
  <si>
    <t xml:space="preserve">Tabel terugbetaling van de gemeente Schaarbeek </t>
  </si>
  <si>
    <t>Taux :</t>
  </si>
  <si>
    <t>Rentevoet</t>
  </si>
  <si>
    <t xml:space="preserve"> </t>
  </si>
  <si>
    <t>Tabel terugbetaling van de gemeente Schaarbeek</t>
  </si>
  <si>
    <t>Annuité constante</t>
  </si>
  <si>
    <t>Constante lijrente</t>
  </si>
  <si>
    <t>N° emprunt :</t>
  </si>
  <si>
    <t>Lening n° :</t>
  </si>
  <si>
    <t>Code fonctionel :</t>
  </si>
  <si>
    <t>Functie :</t>
  </si>
  <si>
    <t>Reprise des charges d'emprunt conclus pour la crèche Lyra</t>
  </si>
  <si>
    <t>Terugname van de leenkosten voor de kribbe Lyra</t>
  </si>
  <si>
    <t>Lening n°:</t>
  </si>
  <si>
    <t>30 ans</t>
  </si>
  <si>
    <t>30 jaar</t>
  </si>
  <si>
    <t>Functie:</t>
  </si>
  <si>
    <t>Code fonctionnel :</t>
  </si>
  <si>
    <t>Tableau de remboursement de la commune de Schaerbeek - Projet IRIS - Année 1996 -Tranche n° 1</t>
  </si>
  <si>
    <t>Tabel terugbetaling van de gemeente Schaarbeek - Project IRIS - Jaar 1996 -Tranche n° 1</t>
  </si>
  <si>
    <t>Annuité constante - Révision quinquennale</t>
  </si>
  <si>
    <t>Constante lijrente - Vijfjaarlijkse herziening</t>
  </si>
  <si>
    <t>Tableau de remboursement de la commune de Schaerbeek - Projet IRIS - Année 1996 - Tranche n° 2</t>
  </si>
  <si>
    <t>Tabel terugbetaling van de gemeente Schaarbeek - Project IRIS - Jaar 1996 -Tranche n° 2</t>
  </si>
  <si>
    <t>Tableau de remboursement de la commune de Schaerbeek - Projet IRIS - Année 2002 - Tranche n° 1</t>
  </si>
  <si>
    <t>Tabel terugbetaling van de gemeente Schaarbeek - Project IRIS - Jaar 2002 -Tranche n° 1</t>
  </si>
  <si>
    <t>Tableau de remboursement de la commune de Schaerbeek - Projet IRIS - Année 2002 - Tranche n° 2</t>
  </si>
  <si>
    <t>Tabel terugbetaling van de gemeente Schaarbeek - Project IRIS - Jaar 2002 -Tranche n° 2</t>
  </si>
  <si>
    <t>Tableau de remboursement de la commune de Schaerbeek - Projet IRIS - Année 2003 - Tranche n° 1</t>
  </si>
  <si>
    <t>Tabel terugbetaling van de gemeente Schaarbeek - Project IRIS - Jaar 2003 -Tranche n° 1</t>
  </si>
  <si>
    <t>Tableau de remboursement de la commune de Schaerbeek - Projet IRIS - Année 2003 - Tranche n° 2</t>
  </si>
  <si>
    <t>Tabel terugbetaling van de gemeente Schaarbeek - Project IRIS - Jaar 2003 -Tranche n° 2</t>
  </si>
  <si>
    <t>Tableau de remboursement de la commune de Schaerbeek - Projet IRIS - Année 2004 - Tranche n° 1</t>
  </si>
  <si>
    <t>Tabel terugbetaling van de gemeente Schaarbeek - Project IRIS - Jaar 2004 -Tranche n° 1</t>
  </si>
  <si>
    <t>Tableau de remboursement de la commune de Schaerbeek - Projet IRIS - Année 2004 - Tranche n° 2</t>
  </si>
  <si>
    <t>Tabel terugbetaling van de gemeente Schaarbeek - Project IRIS - Jaar 2004 -Tranche n° 2</t>
  </si>
  <si>
    <t>Tableau de remboursement de la commune de Schaerbeek - Projet IRIS - Année 2006</t>
  </si>
  <si>
    <t>Tabel terugbetaling van de gemeente Schaarbeek - Project IRIS - Jaar 2006</t>
  </si>
  <si>
    <t>Tableau de remboursement de la commune de Schaerbeek - Projet IRIS - Année 2007</t>
  </si>
  <si>
    <t>Tabel terugbetaling van de gemeente Schaarbeek - Project IRIS - Jaar 2007</t>
  </si>
  <si>
    <t>Tableau de remboursement de la commune de Schaerbeek - Projet IRIS - Année 2008</t>
  </si>
  <si>
    <t>Tabel terugbetaling van de gemeente Schaarbeek - Project IRIS - Jaar 2008</t>
  </si>
  <si>
    <t xml:space="preserve">EMPRUNTS D'ASSAINISSEMENT ET DE CONSOLIDATION (211/911-05) </t>
  </si>
  <si>
    <t xml:space="preserve">SANERINGS- EN CONSOLIDATIELENING (211/911-05) </t>
  </si>
  <si>
    <t>Fonction</t>
  </si>
  <si>
    <t>Montant total de l'emprunt</t>
  </si>
  <si>
    <t>Amortissements</t>
  </si>
  <si>
    <t>Intérêts</t>
  </si>
  <si>
    <t>Functie</t>
  </si>
  <si>
    <t>Totaalbedrag van de lening</t>
  </si>
  <si>
    <t>911-05</t>
  </si>
  <si>
    <t>211-05</t>
  </si>
  <si>
    <t>010</t>
  </si>
  <si>
    <t xml:space="preserve">Avance trésorie 2014, Mission I </t>
  </si>
  <si>
    <t>Recette (FFF/465-48)</t>
  </si>
  <si>
    <t>Ontvang (FFF/465-48)</t>
  </si>
  <si>
    <t>872 (iris 1996 1/2)</t>
  </si>
  <si>
    <t>872 (iris 1996 2/2)</t>
  </si>
  <si>
    <t>872 (iris 2002 1/2)</t>
  </si>
  <si>
    <t>872 (iris 2002 2/2)</t>
  </si>
  <si>
    <t>872 (iris 2003 1/2)</t>
  </si>
  <si>
    <t>872 (iris 2003 2/2)</t>
  </si>
  <si>
    <t>872 (iris 2004 1/2)</t>
  </si>
  <si>
    <t>872 (iris 2004 2/2)</t>
  </si>
  <si>
    <t>872 (iris 2006)</t>
  </si>
  <si>
    <t>872 (iris 2007)</t>
  </si>
  <si>
    <t>872 (iris 2008)</t>
  </si>
  <si>
    <t>000 (financement extra 2012)</t>
  </si>
  <si>
    <t>000 (financiering buitengewone dienst 2012)</t>
  </si>
  <si>
    <t>EMPRUNT DE PREFINANCEMENT (211/911-06)</t>
  </si>
  <si>
    <t>VOORFINANCIERINGSLENING (211/911-06)</t>
  </si>
  <si>
    <t>Van Oost</t>
  </si>
  <si>
    <t xml:space="preserve">GARANTIE </t>
  </si>
  <si>
    <t>WAARBORG</t>
  </si>
  <si>
    <t>Crèche Lyra</t>
  </si>
  <si>
    <t>Kribbe Lyra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</si>
</sst>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name val="Arial"/>
    </font>
    <font>
      <b/>
      <u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color theme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/>
    <xf numFmtId="14" fontId="4" fillId="0" borderId="0" xfId="0" applyNumberFormat="1" applyFont="1" applyAlignment="1">
      <alignment horizontal="center"/>
    </xf>
    <xf numFmtId="164" fontId="2" fillId="0" borderId="0" xfId="1" applyFont="1"/>
    <xf numFmtId="164" fontId="0" fillId="0" borderId="0" xfId="0" applyNumberFormat="1"/>
    <xf numFmtId="0" fontId="2" fillId="2" borderId="0" xfId="0" applyFont="1" applyFill="1" applyAlignment="1">
      <alignment horizontal="center" wrapText="1"/>
    </xf>
    <xf numFmtId="164" fontId="3" fillId="2" borderId="0" xfId="1" applyFont="1" applyFill="1"/>
    <xf numFmtId="164" fontId="2" fillId="2" borderId="0" xfId="1" applyFont="1" applyFill="1"/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0" xfId="0" applyFont="1"/>
    <xf numFmtId="4" fontId="6" fillId="0" borderId="0" xfId="0" applyNumberFormat="1" applyFont="1"/>
    <xf numFmtId="10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/>
    <xf numFmtId="14" fontId="0" fillId="0" borderId="6" xfId="0" applyNumberFormat="1" applyBorder="1" applyAlignment="1">
      <alignment horizontal="center"/>
    </xf>
    <xf numFmtId="4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5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6" xfId="0" applyBorder="1"/>
    <xf numFmtId="4" fontId="7" fillId="0" borderId="6" xfId="0" applyNumberFormat="1" applyFont="1" applyBorder="1"/>
    <xf numFmtId="0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5" fillId="0" borderId="4" xfId="0" applyFont="1" applyBorder="1" applyAlignment="1">
      <alignment horizontal="centerContinuous"/>
    </xf>
    <xf numFmtId="4" fontId="0" fillId="0" borderId="0" xfId="0" applyNumberFormat="1"/>
    <xf numFmtId="0" fontId="8" fillId="0" borderId="10" xfId="0" applyFont="1" applyBorder="1" applyAlignment="1">
      <alignment horizontal="left" wrapText="1"/>
    </xf>
    <xf numFmtId="4" fontId="0" fillId="0" borderId="11" xfId="0" applyNumberFormat="1" applyBorder="1"/>
    <xf numFmtId="0" fontId="8" fillId="0" borderId="12" xfId="0" applyFont="1" applyBorder="1" applyAlignment="1">
      <alignment horizontal="left" wrapText="1"/>
    </xf>
    <xf numFmtId="4" fontId="0" fillId="0" borderId="13" xfId="0" applyNumberFormat="1" applyBorder="1"/>
    <xf numFmtId="4" fontId="0" fillId="0" borderId="12" xfId="0" applyNumberFormat="1" applyBorder="1"/>
    <xf numFmtId="0" fontId="0" fillId="0" borderId="12" xfId="0" applyBorder="1"/>
    <xf numFmtId="0" fontId="0" fillId="0" borderId="13" xfId="0" applyBorder="1"/>
    <xf numFmtId="0" fontId="10" fillId="0" borderId="12" xfId="0" applyFont="1" applyBorder="1" applyAlignment="1">
      <alignment horizontal="left" wrapText="1"/>
    </xf>
    <xf numFmtId="4" fontId="7" fillId="0" borderId="13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wrapText="1"/>
    </xf>
    <xf numFmtId="4" fontId="12" fillId="0" borderId="13" xfId="0" applyNumberFormat="1" applyFont="1" applyBorder="1" applyAlignment="1">
      <alignment horizontal="center"/>
    </xf>
    <xf numFmtId="4" fontId="12" fillId="0" borderId="12" xfId="0" applyNumberFormat="1" applyFont="1" applyBorder="1" applyAlignment="1">
      <alignment horizontal="center"/>
    </xf>
    <xf numFmtId="0" fontId="12" fillId="0" borderId="0" xfId="0" applyFont="1"/>
    <xf numFmtId="0" fontId="8" fillId="0" borderId="12" xfId="0" quotePrefix="1" applyFont="1" applyBorder="1" applyAlignment="1">
      <alignment horizontal="left" wrapText="1"/>
    </xf>
    <xf numFmtId="4" fontId="13" fillId="0" borderId="13" xfId="0" applyNumberFormat="1" applyFont="1" applyBorder="1"/>
    <xf numFmtId="164" fontId="0" fillId="0" borderId="12" xfId="1" applyFont="1" applyBorder="1" applyAlignment="1">
      <alignment horizontal="right"/>
    </xf>
    <xf numFmtId="164" fontId="0" fillId="0" borderId="13" xfId="1" applyFont="1" applyBorder="1" applyAlignment="1">
      <alignment horizontal="right"/>
    </xf>
    <xf numFmtId="164" fontId="0" fillId="0" borderId="12" xfId="1" applyFont="1" applyBorder="1"/>
    <xf numFmtId="164" fontId="0" fillId="0" borderId="13" xfId="1" applyFont="1" applyBorder="1"/>
    <xf numFmtId="4" fontId="6" fillId="0" borderId="12" xfId="0" applyNumberFormat="1" applyFont="1" applyBorder="1"/>
    <xf numFmtId="4" fontId="6" fillId="0" borderId="13" xfId="0" applyNumberFormat="1" applyFont="1" applyBorder="1"/>
    <xf numFmtId="4" fontId="6" fillId="0" borderId="0" xfId="0" applyNumberFormat="1" applyFont="1" applyBorder="1"/>
    <xf numFmtId="0" fontId="8" fillId="3" borderId="12" xfId="0" applyFont="1" applyFill="1" applyBorder="1" applyAlignment="1">
      <alignment horizontal="left" wrapText="1"/>
    </xf>
    <xf numFmtId="4" fontId="0" fillId="3" borderId="13" xfId="0" applyNumberFormat="1" applyFill="1" applyBorder="1"/>
    <xf numFmtId="4" fontId="6" fillId="3" borderId="12" xfId="0" applyNumberFormat="1" applyFont="1" applyFill="1" applyBorder="1"/>
    <xf numFmtId="164" fontId="6" fillId="3" borderId="12" xfId="1" applyFont="1" applyFill="1" applyBorder="1"/>
    <xf numFmtId="164" fontId="9" fillId="3" borderId="13" xfId="1" applyFont="1" applyFill="1" applyBorder="1"/>
    <xf numFmtId="164" fontId="14" fillId="0" borderId="12" xfId="1" applyFont="1" applyBorder="1"/>
    <xf numFmtId="0" fontId="8" fillId="0" borderId="12" xfId="0" applyFont="1" applyFill="1" applyBorder="1" applyAlignment="1">
      <alignment horizontal="left" wrapText="1"/>
    </xf>
    <xf numFmtId="4" fontId="0" fillId="0" borderId="13" xfId="0" applyNumberFormat="1" applyFill="1" applyBorder="1"/>
    <xf numFmtId="4" fontId="6" fillId="0" borderId="12" xfId="0" applyNumberFormat="1" applyFont="1" applyFill="1" applyBorder="1"/>
    <xf numFmtId="4" fontId="6" fillId="0" borderId="13" xfId="0" applyNumberFormat="1" applyFont="1" applyFill="1" applyBorder="1"/>
    <xf numFmtId="4" fontId="6" fillId="0" borderId="0" xfId="0" applyNumberFormat="1" applyFont="1" applyFill="1" applyBorder="1"/>
    <xf numFmtId="4" fontId="6" fillId="3" borderId="13" xfId="0" applyNumberFormat="1" applyFont="1" applyFill="1" applyBorder="1"/>
    <xf numFmtId="4" fontId="6" fillId="3" borderId="0" xfId="0" applyNumberFormat="1" applyFont="1" applyFill="1" applyBorder="1"/>
    <xf numFmtId="0" fontId="8" fillId="0" borderId="14" xfId="0" applyFont="1" applyBorder="1" applyAlignment="1">
      <alignment horizontal="left" wrapText="1"/>
    </xf>
    <xf numFmtId="4" fontId="0" fillId="0" borderId="15" xfId="0" applyNumberFormat="1" applyBorder="1"/>
    <xf numFmtId="0" fontId="8" fillId="3" borderId="14" xfId="0" applyFont="1" applyFill="1" applyBorder="1" applyAlignment="1">
      <alignment horizontal="left" wrapText="1"/>
    </xf>
    <xf numFmtId="4" fontId="0" fillId="3" borderId="15" xfId="0" applyNumberFormat="1" applyFill="1" applyBorder="1"/>
    <xf numFmtId="4" fontId="6" fillId="3" borderId="14" xfId="0" applyNumberFormat="1" applyFont="1" applyFill="1" applyBorder="1"/>
    <xf numFmtId="164" fontId="6" fillId="3" borderId="14" xfId="1" applyFont="1" applyFill="1" applyBorder="1"/>
    <xf numFmtId="164" fontId="9" fillId="3" borderId="15" xfId="1" applyFont="1" applyFill="1" applyBorder="1"/>
    <xf numFmtId="0" fontId="0" fillId="0" borderId="0" xfId="0" applyAlignment="1">
      <alignment horizontal="center"/>
    </xf>
    <xf numFmtId="0" fontId="0" fillId="0" borderId="10" xfId="1" applyNumberFormat="1" applyFont="1" applyBorder="1" applyAlignment="1">
      <alignment horizontal="center"/>
    </xf>
    <xf numFmtId="0" fontId="0" fillId="0" borderId="11" xfId="1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41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4.900.000%20&#8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3%20-%20tranche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4%20-%20tranche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4%20-%20tranche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financement%20extra%20-%20fonction%20000%20-%204.645.175%20&#83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3.000.000%20&#8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14.800.000%20&#8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Pr&#234;t%20de%20tr&#233;sorerie%202014%20-%209.682.687%20&#836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1996%20-%20tranche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1996%20-%20tranche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2%20-%20tranche%2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2%20-%20tranche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-controle_general/FRBRTC%20-%20Tableaux%20d'amortissement/Emprunt%20projet%20IRIS%20-%202003%20-%20tranch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5">
          <cell r="D25">
            <v>266125.57</v>
          </cell>
          <cell r="E25">
            <v>127063.1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6">
          <cell r="D26">
            <v>69424.02</v>
          </cell>
          <cell r="E26">
            <v>33146.870000000003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5">
          <cell r="D25">
            <v>37148.39</v>
          </cell>
          <cell r="E25">
            <v>20480.96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5">
          <cell r="D25">
            <v>135966.68</v>
          </cell>
          <cell r="E25">
            <v>74962.27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3">
          <cell r="D23">
            <v>88486.399999999994</v>
          </cell>
          <cell r="E23">
            <v>62855.37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2">
          <cell r="D22">
            <v>84272.76</v>
          </cell>
          <cell r="E22">
            <v>67069.009999999995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1">
          <cell r="D21">
            <v>46038.32</v>
          </cell>
          <cell r="E21">
            <v>40773.800000000003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8">
          <cell r="D18">
            <v>170756.88</v>
          </cell>
          <cell r="E18">
            <v>201983.98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3">
          <cell r="D23">
            <v>147785.96</v>
          </cell>
          <cell r="E23">
            <v>92941.8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6">
          <cell r="D26">
            <v>843998.25</v>
          </cell>
          <cell r="E26">
            <v>343592.04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4">
          <cell r="D14">
            <v>307470.98</v>
          </cell>
          <cell r="E14">
            <v>469492.87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33">
          <cell r="D33">
            <v>531230.56000000006</v>
          </cell>
          <cell r="E33">
            <v>4886.21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33">
          <cell r="D33">
            <v>788881.85</v>
          </cell>
          <cell r="E33">
            <v>7256.06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7">
          <cell r="D27">
            <v>49649.34</v>
          </cell>
          <cell r="E27">
            <v>20212.27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7">
          <cell r="D27">
            <v>73912.86</v>
          </cell>
          <cell r="E27">
            <v>30089.96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6">
          <cell r="D26">
            <v>47295.13</v>
          </cell>
          <cell r="E26">
            <v>22581.32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2"/>
  <sheetViews>
    <sheetView topLeftCell="AF1" workbookViewId="0">
      <selection activeCell="G22" sqref="G22"/>
    </sheetView>
  </sheetViews>
  <sheetFormatPr baseColWidth="10" defaultRowHeight="14.4" x14ac:dyDescent="0.3"/>
  <cols>
    <col min="1" max="1" width="33.6640625" bestFit="1" customWidth="1"/>
    <col min="2" max="2" width="8.44140625" bestFit="1" customWidth="1"/>
    <col min="3" max="4" width="10.88671875" bestFit="1" customWidth="1"/>
    <col min="5" max="5" width="13.33203125" bestFit="1" customWidth="1"/>
    <col min="6" max="6" width="12.44140625" bestFit="1" customWidth="1"/>
    <col min="7" max="7" width="10.88671875" bestFit="1" customWidth="1"/>
    <col min="8" max="8" width="12.44140625" bestFit="1" customWidth="1"/>
    <col min="9" max="9" width="11.109375" bestFit="1" customWidth="1"/>
    <col min="10" max="10" width="12" bestFit="1" customWidth="1"/>
    <col min="11" max="11" width="12.44140625" bestFit="1" customWidth="1"/>
    <col min="12" max="12" width="11.109375" bestFit="1" customWidth="1"/>
    <col min="13" max="13" width="12" bestFit="1" customWidth="1"/>
    <col min="14" max="14" width="15.5546875" bestFit="1" customWidth="1"/>
    <col min="15" max="15" width="12.44140625" bestFit="1" customWidth="1"/>
    <col min="16" max="16" width="11.109375" bestFit="1" customWidth="1"/>
    <col min="17" max="17" width="11.109375" customWidth="1"/>
    <col min="18" max="18" width="12.44140625" bestFit="1" customWidth="1"/>
    <col min="19" max="19" width="11.109375" bestFit="1" customWidth="1"/>
    <col min="20" max="20" width="12.44140625" bestFit="1" customWidth="1"/>
    <col min="21" max="21" width="11.109375" bestFit="1" customWidth="1"/>
    <col min="22" max="22" width="12.44140625" bestFit="1" customWidth="1"/>
    <col min="23" max="23" width="11.109375" bestFit="1" customWidth="1"/>
    <col min="24" max="24" width="12.44140625" bestFit="1" customWidth="1"/>
    <col min="25" max="25" width="11.109375" bestFit="1" customWidth="1"/>
    <col min="26" max="26" width="12.44140625" bestFit="1" customWidth="1"/>
    <col min="27" max="27" width="11.109375" bestFit="1" customWidth="1"/>
    <col min="28" max="28" width="12.44140625" bestFit="1" customWidth="1"/>
    <col min="29" max="29" width="11.109375" bestFit="1" customWidth="1"/>
    <col min="30" max="30" width="12.44140625" bestFit="1" customWidth="1"/>
    <col min="31" max="31" width="11.109375" bestFit="1" customWidth="1"/>
    <col min="32" max="32" width="12.44140625" bestFit="1" customWidth="1"/>
    <col min="33" max="33" width="11.109375" bestFit="1" customWidth="1"/>
    <col min="34" max="34" width="12.44140625" bestFit="1" customWidth="1"/>
    <col min="35" max="44" width="11.109375" bestFit="1" customWidth="1"/>
    <col min="45" max="45" width="10.33203125" bestFit="1" customWidth="1"/>
    <col min="46" max="46" width="11.109375" bestFit="1" customWidth="1"/>
    <col min="47" max="47" width="10.33203125" bestFit="1" customWidth="1"/>
    <col min="48" max="48" width="11.109375" bestFit="1" customWidth="1"/>
    <col min="49" max="49" width="10.33203125" bestFit="1" customWidth="1"/>
    <col min="50" max="50" width="11.109375" bestFit="1" customWidth="1"/>
    <col min="51" max="51" width="10.33203125" bestFit="1" customWidth="1"/>
    <col min="52" max="52" width="11.109375" bestFit="1" customWidth="1"/>
    <col min="53" max="53" width="10.33203125" bestFit="1" customWidth="1"/>
    <col min="54" max="54" width="11.109375" bestFit="1" customWidth="1"/>
    <col min="55" max="55" width="9.44140625" bestFit="1" customWidth="1"/>
  </cols>
  <sheetData>
    <row r="1" spans="1:55" ht="21.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68</v>
      </c>
      <c r="O1" s="2" t="s">
        <v>13</v>
      </c>
      <c r="P1" s="2" t="s">
        <v>70</v>
      </c>
      <c r="Q1" s="9" t="s">
        <v>69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</row>
    <row r="2" spans="1:55" x14ac:dyDescent="0.3">
      <c r="A2" s="3" t="s">
        <v>52</v>
      </c>
      <c r="B2" s="4">
        <v>421</v>
      </c>
      <c r="C2" s="4"/>
      <c r="D2" s="4">
        <v>10</v>
      </c>
      <c r="E2" s="5">
        <v>2000000</v>
      </c>
      <c r="F2" s="5">
        <v>2000000</v>
      </c>
      <c r="G2" s="6">
        <v>42093</v>
      </c>
      <c r="H2" s="5">
        <v>174461.01</v>
      </c>
      <c r="I2" s="5">
        <v>74833.33</v>
      </c>
      <c r="J2" s="5">
        <v>4872.6000000000004</v>
      </c>
      <c r="K2" s="5">
        <v>179694.84</v>
      </c>
      <c r="L2" s="5">
        <v>54766.17</v>
      </c>
      <c r="M2" s="5">
        <v>6681.54</v>
      </c>
      <c r="N2" s="5">
        <v>1645844.15</v>
      </c>
      <c r="O2" s="5">
        <v>185085.69</v>
      </c>
      <c r="P2" s="5">
        <v>49375.32</v>
      </c>
      <c r="Q2" s="10">
        <v>5197.7244236069037</v>
      </c>
      <c r="R2" s="5">
        <v>190638.26</v>
      </c>
      <c r="S2" s="5">
        <v>43822.75</v>
      </c>
      <c r="T2" s="5">
        <v>196357.41</v>
      </c>
      <c r="U2" s="5">
        <v>38209.449999999997</v>
      </c>
      <c r="V2" s="5">
        <v>202248.13</v>
      </c>
      <c r="W2" s="5">
        <v>32123.4</v>
      </c>
      <c r="X2" s="5">
        <v>208315.57</v>
      </c>
      <c r="Y2" s="5">
        <v>26145.439999999999</v>
      </c>
      <c r="Z2" s="5">
        <v>214565.04</v>
      </c>
      <c r="AA2" s="5">
        <v>19895.97</v>
      </c>
      <c r="AB2" s="5">
        <v>221001.99</v>
      </c>
      <c r="AC2" s="5">
        <v>13421.64</v>
      </c>
      <c r="AD2" s="5">
        <v>227632.06</v>
      </c>
      <c r="AE2" s="5">
        <v>6885.87</v>
      </c>
    </row>
    <row r="3" spans="1:55" x14ac:dyDescent="0.3">
      <c r="A3" s="3" t="s">
        <v>53</v>
      </c>
      <c r="B3" s="4">
        <v>722</v>
      </c>
      <c r="C3" s="4"/>
      <c r="D3" s="4">
        <v>10</v>
      </c>
      <c r="E3" s="5">
        <v>1000000</v>
      </c>
      <c r="F3" s="5">
        <v>1000000</v>
      </c>
      <c r="G3" s="6">
        <v>42093</v>
      </c>
      <c r="H3" s="5">
        <v>87230.51</v>
      </c>
      <c r="I3" s="5">
        <v>37416.67</v>
      </c>
      <c r="J3" s="5">
        <v>2436.3000000000002</v>
      </c>
      <c r="K3" s="5">
        <v>89847.42</v>
      </c>
      <c r="L3" s="5">
        <v>27383.08</v>
      </c>
      <c r="M3" s="5">
        <v>3340.77</v>
      </c>
      <c r="N3" s="5">
        <v>822922.07</v>
      </c>
      <c r="O3" s="5">
        <v>92542.84</v>
      </c>
      <c r="P3" s="5">
        <v>24687.66</v>
      </c>
      <c r="Q3" s="10">
        <v>2598.8621960130004</v>
      </c>
      <c r="R3" s="5">
        <v>95319.13</v>
      </c>
      <c r="S3" s="5">
        <v>21911.38</v>
      </c>
      <c r="T3" s="5">
        <v>98178.7</v>
      </c>
      <c r="U3" s="5">
        <v>19104.72</v>
      </c>
      <c r="V3" s="5">
        <v>101124.06</v>
      </c>
      <c r="W3" s="5">
        <v>16061.7</v>
      </c>
      <c r="X3" s="5">
        <v>104157.79</v>
      </c>
      <c r="Y3" s="5">
        <v>13072.72</v>
      </c>
      <c r="Z3" s="5">
        <v>107282.52</v>
      </c>
      <c r="AA3" s="5">
        <v>9947.99</v>
      </c>
      <c r="AB3" s="5">
        <v>110501</v>
      </c>
      <c r="AC3" s="5">
        <v>6710.82</v>
      </c>
      <c r="AD3" s="5">
        <v>113816.03</v>
      </c>
      <c r="AE3" s="5">
        <v>3442.93</v>
      </c>
    </row>
    <row r="4" spans="1:55" x14ac:dyDescent="0.3">
      <c r="A4" s="3" t="s">
        <v>54</v>
      </c>
      <c r="B4" s="4">
        <v>922</v>
      </c>
      <c r="C4" s="4"/>
      <c r="D4" s="4">
        <v>10</v>
      </c>
      <c r="E4" s="5">
        <v>3000000</v>
      </c>
      <c r="F4" s="5">
        <v>3000000</v>
      </c>
      <c r="G4" s="6">
        <v>42093</v>
      </c>
      <c r="H4" s="5">
        <v>261691.51999999999</v>
      </c>
      <c r="I4" s="5">
        <v>112250</v>
      </c>
      <c r="J4" s="5">
        <v>7308.9</v>
      </c>
      <c r="K4" s="5">
        <v>269542.27</v>
      </c>
      <c r="L4" s="5">
        <v>82149.25</v>
      </c>
      <c r="M4" s="5">
        <v>10022.32</v>
      </c>
      <c r="N4" s="5">
        <v>2468766.21</v>
      </c>
      <c r="O4" s="5">
        <v>277628.53000000003</v>
      </c>
      <c r="P4" s="5">
        <v>74062.990000000005</v>
      </c>
      <c r="Q4" s="10">
        <v>7796.586588039002</v>
      </c>
      <c r="R4" s="5">
        <v>285957.39</v>
      </c>
      <c r="S4" s="5">
        <v>65734.13</v>
      </c>
      <c r="T4" s="5">
        <v>294536.11</v>
      </c>
      <c r="U4" s="5">
        <v>57314.17</v>
      </c>
      <c r="V4" s="5">
        <v>303372.19</v>
      </c>
      <c r="W4" s="5">
        <v>48185.11</v>
      </c>
      <c r="X4" s="5">
        <v>312473.36</v>
      </c>
      <c r="Y4" s="5">
        <v>39218.160000000003</v>
      </c>
      <c r="Z4" s="5">
        <v>321847.56</v>
      </c>
      <c r="AA4" s="5">
        <v>29843.96</v>
      </c>
      <c r="AB4" s="5">
        <v>331502.99</v>
      </c>
      <c r="AC4" s="5">
        <v>20132.45</v>
      </c>
      <c r="AD4" s="5">
        <v>341448.08</v>
      </c>
      <c r="AE4" s="5">
        <v>10328.799999999999</v>
      </c>
    </row>
    <row r="5" spans="1:55" x14ac:dyDescent="0.3">
      <c r="A5" s="3" t="s">
        <v>55</v>
      </c>
      <c r="B5" s="4">
        <v>104</v>
      </c>
      <c r="C5" s="4"/>
      <c r="D5" s="4">
        <v>10</v>
      </c>
      <c r="E5" s="5">
        <v>1467432</v>
      </c>
      <c r="F5" s="5">
        <v>1467432</v>
      </c>
      <c r="G5" s="6">
        <v>42093</v>
      </c>
      <c r="H5" s="5">
        <v>128004.84</v>
      </c>
      <c r="I5" s="5">
        <v>54906.41</v>
      </c>
      <c r="J5" s="5">
        <v>3575.11</v>
      </c>
      <c r="K5" s="5">
        <v>131844.98000000001</v>
      </c>
      <c r="L5" s="5">
        <v>40182.81</v>
      </c>
      <c r="M5" s="5">
        <v>4902.3599999999997</v>
      </c>
      <c r="N5" s="5">
        <v>1207582.18</v>
      </c>
      <c r="O5" s="5">
        <v>135800.32999999999</v>
      </c>
      <c r="P5" s="5">
        <v>36227.47</v>
      </c>
      <c r="Q5" s="10">
        <v>3813.6535531012878</v>
      </c>
      <c r="R5" s="5">
        <v>139874.34</v>
      </c>
      <c r="S5" s="5">
        <v>32153.46</v>
      </c>
      <c r="T5" s="5">
        <v>144070.57</v>
      </c>
      <c r="U5" s="5">
        <v>28034.880000000001</v>
      </c>
      <c r="V5" s="5">
        <v>148392.69</v>
      </c>
      <c r="W5" s="5">
        <v>23569.46</v>
      </c>
      <c r="X5" s="5">
        <v>152844.47</v>
      </c>
      <c r="Y5" s="5">
        <v>19183.330000000002</v>
      </c>
      <c r="Z5" s="5">
        <v>157429.79999999999</v>
      </c>
      <c r="AA5" s="5">
        <v>14597.99</v>
      </c>
      <c r="AB5" s="5">
        <v>162152.70000000001</v>
      </c>
      <c r="AC5" s="5">
        <v>9847.67</v>
      </c>
      <c r="AD5" s="5">
        <v>167017.28</v>
      </c>
      <c r="AE5" s="5">
        <v>5052.2700000000004</v>
      </c>
    </row>
    <row r="6" spans="1:55" x14ac:dyDescent="0.3">
      <c r="A6" s="3" t="s">
        <v>56</v>
      </c>
      <c r="B6" s="4">
        <v>421</v>
      </c>
      <c r="C6" s="4"/>
      <c r="D6" s="4">
        <v>10</v>
      </c>
      <c r="E6" s="5">
        <v>1500000</v>
      </c>
      <c r="F6" s="5">
        <v>1500000</v>
      </c>
      <c r="G6" s="6">
        <v>42093</v>
      </c>
      <c r="H6" s="5">
        <v>130845.75999999999</v>
      </c>
      <c r="I6" s="5">
        <v>56125</v>
      </c>
      <c r="J6" s="5">
        <v>3654.45</v>
      </c>
      <c r="K6" s="5">
        <v>134771.13</v>
      </c>
      <c r="L6" s="5">
        <v>41074.629999999997</v>
      </c>
      <c r="M6" s="5">
        <v>5011.16</v>
      </c>
      <c r="N6" s="5">
        <v>1234383.1099999999</v>
      </c>
      <c r="O6" s="5">
        <v>138814.26999999999</v>
      </c>
      <c r="P6" s="5">
        <v>37031.49</v>
      </c>
      <c r="Q6" s="10">
        <v>3898.2933098099516</v>
      </c>
      <c r="R6" s="5">
        <v>142978.69</v>
      </c>
      <c r="S6" s="5">
        <v>32867.07</v>
      </c>
      <c r="T6" s="5">
        <v>147268.06</v>
      </c>
      <c r="U6" s="5">
        <v>28657.09</v>
      </c>
      <c r="V6" s="5">
        <v>151686.1</v>
      </c>
      <c r="W6" s="5">
        <v>24092.55</v>
      </c>
      <c r="X6" s="5">
        <v>156236.68</v>
      </c>
      <c r="Y6" s="5">
        <v>19609.080000000002</v>
      </c>
      <c r="Z6" s="5">
        <v>160923.78</v>
      </c>
      <c r="AA6" s="5">
        <v>14921.98</v>
      </c>
      <c r="AB6" s="5">
        <v>165751.49</v>
      </c>
      <c r="AC6" s="5">
        <v>10066.23</v>
      </c>
      <c r="AD6" s="5">
        <v>170724.04</v>
      </c>
      <c r="AE6" s="5">
        <v>5164.3999999999996</v>
      </c>
    </row>
    <row r="7" spans="1:55" x14ac:dyDescent="0.3">
      <c r="A7" s="3" t="s">
        <v>57</v>
      </c>
      <c r="B7" s="4">
        <v>722</v>
      </c>
      <c r="C7" s="4"/>
      <c r="D7" s="4">
        <v>10</v>
      </c>
      <c r="E7" s="5">
        <v>2500000</v>
      </c>
      <c r="F7" s="5">
        <v>2500000</v>
      </c>
      <c r="G7" s="6">
        <v>42093</v>
      </c>
      <c r="H7" s="5">
        <v>218076.27</v>
      </c>
      <c r="I7" s="5">
        <v>93541.67</v>
      </c>
      <c r="J7" s="5">
        <v>6090.75</v>
      </c>
      <c r="K7" s="5">
        <v>224618.55</v>
      </c>
      <c r="L7" s="5">
        <v>68457.710000000006</v>
      </c>
      <c r="M7" s="5">
        <v>8351.93</v>
      </c>
      <c r="N7" s="5">
        <v>2057305.18</v>
      </c>
      <c r="O7" s="5">
        <v>231357.11</v>
      </c>
      <c r="P7" s="5">
        <v>61719.16</v>
      </c>
      <c r="Q7" s="10">
        <v>6497.1555058229524</v>
      </c>
      <c r="R7" s="5">
        <v>238297.82</v>
      </c>
      <c r="S7" s="5">
        <v>54778.44</v>
      </c>
      <c r="T7" s="5">
        <v>245446.76</v>
      </c>
      <c r="U7" s="5">
        <v>47761.81</v>
      </c>
      <c r="V7" s="5">
        <v>252810.16</v>
      </c>
      <c r="W7" s="5">
        <v>40154.25</v>
      </c>
      <c r="X7" s="5">
        <v>260394.47</v>
      </c>
      <c r="Y7" s="5">
        <v>32681.8</v>
      </c>
      <c r="Z7" s="5">
        <v>268206.3</v>
      </c>
      <c r="AA7" s="5">
        <v>24869.97</v>
      </c>
      <c r="AB7" s="5">
        <v>276252.49</v>
      </c>
      <c r="AC7" s="5">
        <v>16777.04</v>
      </c>
      <c r="AD7" s="5">
        <v>284540.07</v>
      </c>
      <c r="AE7" s="5">
        <v>8607.34</v>
      </c>
    </row>
    <row r="8" spans="1:55" x14ac:dyDescent="0.3">
      <c r="A8" s="3" t="s">
        <v>58</v>
      </c>
      <c r="B8" s="4">
        <v>922</v>
      </c>
      <c r="C8" s="4"/>
      <c r="D8" s="4">
        <v>10</v>
      </c>
      <c r="E8" s="5">
        <v>2000000</v>
      </c>
      <c r="F8" s="5">
        <v>2000000</v>
      </c>
      <c r="G8" s="6">
        <v>42093</v>
      </c>
      <c r="H8" s="5">
        <v>174461.01</v>
      </c>
      <c r="I8" s="5">
        <v>74833.33</v>
      </c>
      <c r="J8" s="5">
        <v>4872.6000000000004</v>
      </c>
      <c r="K8" s="5">
        <v>179694.84</v>
      </c>
      <c r="L8" s="5">
        <v>54766.17</v>
      </c>
      <c r="M8" s="5">
        <v>6681.54</v>
      </c>
      <c r="N8" s="5">
        <v>1645844.15</v>
      </c>
      <c r="O8" s="5">
        <v>185085.69</v>
      </c>
      <c r="P8" s="5">
        <v>49375.32</v>
      </c>
      <c r="Q8" s="10">
        <v>5197.7244236069037</v>
      </c>
      <c r="R8" s="5">
        <v>190638.26</v>
      </c>
      <c r="S8" s="5">
        <v>43822.75</v>
      </c>
      <c r="T8" s="5">
        <v>196357.41</v>
      </c>
      <c r="U8" s="5">
        <v>38209.449999999997</v>
      </c>
      <c r="V8" s="5">
        <v>202248.13</v>
      </c>
      <c r="W8" s="5">
        <v>32123.4</v>
      </c>
      <c r="X8" s="5">
        <v>208315.57</v>
      </c>
      <c r="Y8" s="5">
        <v>26145.439999999999</v>
      </c>
      <c r="Z8" s="5">
        <v>214565.04</v>
      </c>
      <c r="AA8" s="5">
        <v>19895.97</v>
      </c>
      <c r="AB8" s="5">
        <v>221001.99</v>
      </c>
      <c r="AC8" s="5">
        <v>13421.64</v>
      </c>
      <c r="AD8" s="5">
        <v>227632.06</v>
      </c>
      <c r="AE8" s="5">
        <v>6885.87</v>
      </c>
    </row>
    <row r="9" spans="1:55" x14ac:dyDescent="0.3">
      <c r="A9" s="3" t="s">
        <v>59</v>
      </c>
      <c r="B9" s="4">
        <v>104</v>
      </c>
      <c r="C9" s="4">
        <v>72360</v>
      </c>
      <c r="D9" s="4">
        <v>10</v>
      </c>
      <c r="E9" s="5">
        <v>2100000</v>
      </c>
      <c r="F9" s="5">
        <v>2100000</v>
      </c>
      <c r="G9" s="6">
        <v>42367</v>
      </c>
      <c r="H9" s="5">
        <v>183184.06</v>
      </c>
      <c r="I9" s="5">
        <v>72083.333333333328</v>
      </c>
      <c r="J9" s="5">
        <v>4732.82</v>
      </c>
      <c r="K9" s="5">
        <v>188679.59</v>
      </c>
      <c r="L9" s="5">
        <v>57504.478199999998</v>
      </c>
      <c r="M9" s="5">
        <v>5007.71</v>
      </c>
      <c r="N9" s="5">
        <v>1728136.3499999999</v>
      </c>
      <c r="O9" s="5">
        <v>194339.97</v>
      </c>
      <c r="P9" s="5">
        <v>51844.090499999998</v>
      </c>
      <c r="Q9" s="10">
        <v>4682.2722054479627</v>
      </c>
      <c r="R9" s="5">
        <v>200170.17</v>
      </c>
      <c r="S9" s="5">
        <v>46013.891399999993</v>
      </c>
      <c r="T9" s="5">
        <v>206175.28</v>
      </c>
      <c r="U9" s="5">
        <v>40119.921817499999</v>
      </c>
      <c r="V9" s="5">
        <v>212360.54</v>
      </c>
      <c r="W9" s="5">
        <v>33729.573655833323</v>
      </c>
      <c r="X9" s="5">
        <v>218731.35</v>
      </c>
      <c r="Y9" s="5">
        <v>27452.7117</v>
      </c>
      <c r="Z9" s="5">
        <v>225293.29</v>
      </c>
      <c r="AA9" s="5">
        <v>20890.771199999996</v>
      </c>
      <c r="AB9" s="5">
        <v>232052.09</v>
      </c>
      <c r="AC9" s="5">
        <v>14092.71702083333</v>
      </c>
      <c r="AD9" s="5">
        <v>239013.66</v>
      </c>
      <c r="AE9" s="5">
        <v>7230.1632149999959</v>
      </c>
      <c r="AH9" s="5">
        <v>0</v>
      </c>
      <c r="AI9" s="5">
        <v>0</v>
      </c>
    </row>
    <row r="10" spans="1:55" x14ac:dyDescent="0.3">
      <c r="A10" s="3" t="s">
        <v>60</v>
      </c>
      <c r="B10" s="4">
        <v>421</v>
      </c>
      <c r="C10" s="4">
        <v>73160</v>
      </c>
      <c r="D10" s="4">
        <v>10</v>
      </c>
      <c r="E10" s="5">
        <v>2625000</v>
      </c>
      <c r="F10" s="5">
        <v>2625000</v>
      </c>
      <c r="G10" s="6">
        <v>42367</v>
      </c>
      <c r="H10" s="5">
        <v>228980.08</v>
      </c>
      <c r="I10" s="5">
        <v>72083.333333333328</v>
      </c>
      <c r="J10" s="5">
        <v>4732.82</v>
      </c>
      <c r="K10" s="5">
        <v>235849.48</v>
      </c>
      <c r="L10" s="5">
        <v>71880.597599999994</v>
      </c>
      <c r="M10" s="5">
        <v>6259.63</v>
      </c>
      <c r="N10" s="5">
        <v>2160170.44</v>
      </c>
      <c r="O10" s="5">
        <v>242924.97</v>
      </c>
      <c r="P10" s="5">
        <v>64805.113199999993</v>
      </c>
      <c r="Q10" s="10">
        <v>5852.84026358354</v>
      </c>
      <c r="R10" s="5">
        <v>250212.72</v>
      </c>
      <c r="S10" s="5">
        <v>57517.364100000006</v>
      </c>
      <c r="T10" s="5">
        <v>257719.1</v>
      </c>
      <c r="U10" s="5">
        <v>50149.901895833333</v>
      </c>
      <c r="V10" s="5">
        <v>265450.67</v>
      </c>
      <c r="W10" s="5">
        <v>42161.966695833326</v>
      </c>
      <c r="X10" s="5">
        <v>273414.19</v>
      </c>
      <c r="Y10" s="5">
        <v>34315.8894</v>
      </c>
      <c r="Z10" s="5">
        <v>281616.62</v>
      </c>
      <c r="AA10" s="5">
        <v>26113.4637</v>
      </c>
      <c r="AB10" s="5">
        <v>290065.11</v>
      </c>
      <c r="AC10" s="5">
        <v>17615.895752500001</v>
      </c>
      <c r="AD10" s="5">
        <v>298767.06</v>
      </c>
      <c r="AE10" s="5">
        <v>9037.7035650000016</v>
      </c>
      <c r="AH10" s="5">
        <v>0</v>
      </c>
      <c r="AI10" s="5">
        <v>0</v>
      </c>
    </row>
    <row r="11" spans="1:55" x14ac:dyDescent="0.3">
      <c r="A11" s="3" t="s">
        <v>61</v>
      </c>
      <c r="B11" s="4">
        <v>722</v>
      </c>
      <c r="C11" s="4">
        <v>72360</v>
      </c>
      <c r="D11" s="4">
        <v>20</v>
      </c>
      <c r="E11" s="5">
        <v>2625000</v>
      </c>
      <c r="F11" s="5">
        <v>2625000</v>
      </c>
      <c r="G11" s="6">
        <v>42367</v>
      </c>
      <c r="H11" s="5">
        <v>97691.23</v>
      </c>
      <c r="I11" s="5">
        <v>72083.333333333328</v>
      </c>
      <c r="J11" s="5">
        <v>4732.82</v>
      </c>
      <c r="K11" s="5">
        <v>100621.97</v>
      </c>
      <c r="L11" s="5">
        <v>75819.263099999996</v>
      </c>
      <c r="M11" s="5">
        <v>6602.63</v>
      </c>
      <c r="N11" s="5">
        <v>2426686.7999999998</v>
      </c>
      <c r="O11" s="5">
        <v>103640.63</v>
      </c>
      <c r="P11" s="5">
        <v>72800.603999999992</v>
      </c>
      <c r="Q11" s="10">
        <v>6574.9488777129518</v>
      </c>
      <c r="R11" s="5">
        <v>106749.85</v>
      </c>
      <c r="S11" s="5">
        <v>69691.3851</v>
      </c>
      <c r="T11" s="5">
        <v>109952.34</v>
      </c>
      <c r="U11" s="5">
        <v>66673.580959999992</v>
      </c>
      <c r="V11" s="5">
        <v>113250.91</v>
      </c>
      <c r="W11" s="5">
        <v>63014.790735000002</v>
      </c>
      <c r="X11" s="5">
        <v>116648.44</v>
      </c>
      <c r="Y11" s="5">
        <v>59792.792099999999</v>
      </c>
      <c r="Z11" s="5">
        <v>120147.89</v>
      </c>
      <c r="AA11" s="5">
        <v>56293.338900000002</v>
      </c>
      <c r="AB11" s="5">
        <v>123752.33</v>
      </c>
      <c r="AC11" s="5">
        <v>52542.544138333338</v>
      </c>
      <c r="AD11" s="5">
        <v>127464.9</v>
      </c>
      <c r="AE11" s="5">
        <v>49384.468402500002</v>
      </c>
      <c r="AF11" s="5">
        <v>131288.85</v>
      </c>
      <c r="AG11" s="5">
        <v>45152.385300000009</v>
      </c>
      <c r="AH11" s="5">
        <v>135227.51</v>
      </c>
      <c r="AI11" s="5">
        <v>41213.719800000006</v>
      </c>
      <c r="AJ11" s="5">
        <v>139284.34</v>
      </c>
      <c r="AK11" s="5">
        <v>37053.680904166671</v>
      </c>
      <c r="AL11" s="5">
        <v>143462.87</v>
      </c>
      <c r="AM11" s="5">
        <v>32978.364300000001</v>
      </c>
      <c r="AN11" s="5">
        <v>147766.75</v>
      </c>
      <c r="AO11" s="5">
        <v>28674.478200000001</v>
      </c>
      <c r="AP11" s="5">
        <v>152199.76</v>
      </c>
      <c r="AQ11" s="5">
        <v>24376.150565000004</v>
      </c>
      <c r="AR11" s="5">
        <v>156765.75</v>
      </c>
      <c r="AS11" s="5">
        <v>19675.482899999999</v>
      </c>
      <c r="AT11" s="5">
        <v>161468.72</v>
      </c>
      <c r="AU11" s="5">
        <v>14930.920093333332</v>
      </c>
      <c r="AV11" s="5">
        <v>166312.78</v>
      </c>
      <c r="AW11" s="5">
        <v>10128.448800000002</v>
      </c>
      <c r="AX11" s="5">
        <v>171302.179</v>
      </c>
      <c r="AY11" s="5">
        <v>5139.0654000000022</v>
      </c>
    </row>
    <row r="12" spans="1:55" x14ac:dyDescent="0.3">
      <c r="A12" s="3" t="s">
        <v>62</v>
      </c>
      <c r="B12" s="4">
        <v>922</v>
      </c>
      <c r="C12" s="4">
        <v>72360</v>
      </c>
      <c r="D12" s="4">
        <v>20</v>
      </c>
      <c r="E12" s="5">
        <v>3150000</v>
      </c>
      <c r="F12" s="5">
        <v>3150000</v>
      </c>
      <c r="G12" s="6">
        <v>42367</v>
      </c>
      <c r="H12" s="5">
        <v>117229.48</v>
      </c>
      <c r="I12" s="5">
        <v>86500</v>
      </c>
      <c r="J12" s="5">
        <v>5679.37</v>
      </c>
      <c r="K12" s="5">
        <v>120746.36</v>
      </c>
      <c r="L12" s="5">
        <v>90983.11559999999</v>
      </c>
      <c r="M12" s="5">
        <v>7923.1399999999994</v>
      </c>
      <c r="N12" s="5">
        <v>2912024.16</v>
      </c>
      <c r="O12" s="5">
        <v>124368.75</v>
      </c>
      <c r="P12" s="5">
        <v>87360.724799999996</v>
      </c>
      <c r="Q12" s="10">
        <v>7889.9386532555445</v>
      </c>
      <c r="R12" s="5">
        <v>128099.82</v>
      </c>
      <c r="S12" s="5">
        <v>83629.662299999996</v>
      </c>
      <c r="T12" s="5">
        <v>131942.81</v>
      </c>
      <c r="U12" s="5">
        <v>80008.297332500006</v>
      </c>
      <c r="V12" s="5">
        <v>135901.1</v>
      </c>
      <c r="W12" s="5">
        <v>75617.749001666671</v>
      </c>
      <c r="X12" s="5">
        <v>139978.13</v>
      </c>
      <c r="Y12" s="5">
        <v>71751.350399999996</v>
      </c>
      <c r="Z12" s="5">
        <v>144177.47</v>
      </c>
      <c r="AA12" s="5">
        <v>67552.006500000003</v>
      </c>
      <c r="AB12" s="5">
        <v>148502.79999999999</v>
      </c>
      <c r="AC12" s="5">
        <v>63051.052726666661</v>
      </c>
      <c r="AD12" s="5">
        <v>152957.88</v>
      </c>
      <c r="AE12" s="5">
        <v>59261.361719999994</v>
      </c>
      <c r="AF12" s="5">
        <v>157546.62</v>
      </c>
      <c r="AG12" s="5">
        <v>54182.861999999994</v>
      </c>
      <c r="AH12" s="5">
        <v>162273.01999999999</v>
      </c>
      <c r="AI12" s="5">
        <v>49456.463399999993</v>
      </c>
      <c r="AJ12" s="5">
        <v>167141.21</v>
      </c>
      <c r="AK12" s="5">
        <v>44464.416486666654</v>
      </c>
      <c r="AL12" s="5">
        <v>172155.44</v>
      </c>
      <c r="AM12" s="5">
        <v>39574.036499999995</v>
      </c>
      <c r="AN12" s="5">
        <v>177320.11</v>
      </c>
      <c r="AO12" s="5">
        <v>34409.373299999992</v>
      </c>
      <c r="AP12" s="5">
        <v>182639.71</v>
      </c>
      <c r="AQ12" s="5">
        <v>29251.379833333329</v>
      </c>
      <c r="AR12" s="5">
        <v>188118.9</v>
      </c>
      <c r="AS12" s="5">
        <v>23610.578699999995</v>
      </c>
      <c r="AT12" s="5">
        <v>193762.47</v>
      </c>
      <c r="AU12" s="5">
        <v>17917.103334166663</v>
      </c>
      <c r="AV12" s="5">
        <v>199575.34</v>
      </c>
      <c r="AW12" s="5">
        <v>12154.137599999998</v>
      </c>
      <c r="AX12" s="5">
        <v>205562.58000000002</v>
      </c>
      <c r="AY12" s="5">
        <v>6166.8773999999976</v>
      </c>
    </row>
    <row r="13" spans="1:55" x14ac:dyDescent="0.3">
      <c r="A13" s="3" t="s">
        <v>63</v>
      </c>
      <c r="B13" s="4">
        <v>104</v>
      </c>
      <c r="C13" s="4">
        <v>72360</v>
      </c>
      <c r="D13" s="4">
        <v>10</v>
      </c>
      <c r="E13" s="5">
        <v>1833778</v>
      </c>
      <c r="F13" s="5">
        <v>1833778</v>
      </c>
      <c r="G13" s="6">
        <v>42823</v>
      </c>
      <c r="H13" s="5"/>
      <c r="I13" s="5"/>
      <c r="J13" s="5"/>
      <c r="K13" s="5"/>
      <c r="L13" s="5"/>
      <c r="M13" s="5"/>
      <c r="N13" s="5">
        <v>1833778</v>
      </c>
      <c r="O13" s="5">
        <v>159961.38</v>
      </c>
      <c r="P13" s="5">
        <v>55013.34</v>
      </c>
      <c r="Q13" s="10">
        <v>2750.6669999999999</v>
      </c>
      <c r="R13" s="5">
        <v>164760.23000000001</v>
      </c>
      <c r="S13" s="5">
        <v>50214.5</v>
      </c>
      <c r="T13" s="5">
        <v>169703.03</v>
      </c>
      <c r="U13" s="5">
        <v>45397.45</v>
      </c>
      <c r="V13" s="5">
        <v>174794.12</v>
      </c>
      <c r="W13" s="5">
        <v>40068.99</v>
      </c>
      <c r="X13" s="5">
        <v>180037.95</v>
      </c>
      <c r="Y13" s="5">
        <v>34936.78</v>
      </c>
      <c r="Z13" s="5">
        <v>185439.09</v>
      </c>
      <c r="AA13" s="5">
        <v>29535.64</v>
      </c>
      <c r="AB13" s="5">
        <v>191002.26</v>
      </c>
      <c r="AC13" s="5">
        <v>23905.88</v>
      </c>
      <c r="AD13" s="5">
        <v>196732.33</v>
      </c>
      <c r="AE13" s="5">
        <v>18394.419999999998</v>
      </c>
      <c r="AF13" s="5">
        <v>202634.3</v>
      </c>
      <c r="AG13" s="5">
        <v>12340.43</v>
      </c>
      <c r="AH13" s="5">
        <v>208713.31</v>
      </c>
      <c r="AI13" s="5">
        <v>6261.4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</row>
    <row r="14" spans="1:55" x14ac:dyDescent="0.3">
      <c r="A14" s="3" t="s">
        <v>64</v>
      </c>
      <c r="B14" s="4">
        <v>421</v>
      </c>
      <c r="C14" s="4">
        <v>73160</v>
      </c>
      <c r="D14" s="4">
        <v>10</v>
      </c>
      <c r="E14" s="5">
        <v>1586418</v>
      </c>
      <c r="F14" s="5">
        <v>1586418</v>
      </c>
      <c r="G14" s="6">
        <v>42823</v>
      </c>
      <c r="H14" s="5"/>
      <c r="I14" s="5"/>
      <c r="J14" s="5"/>
      <c r="K14" s="5"/>
      <c r="L14" s="5"/>
      <c r="M14" s="5"/>
      <c r="N14" s="5">
        <v>1586418</v>
      </c>
      <c r="O14" s="5">
        <v>138384.04999999999</v>
      </c>
      <c r="P14" s="5">
        <v>47592.54</v>
      </c>
      <c r="Q14" s="10">
        <v>2379.627</v>
      </c>
      <c r="R14" s="5">
        <v>142535.57</v>
      </c>
      <c r="S14" s="5">
        <v>43441.02</v>
      </c>
      <c r="T14" s="5">
        <v>146811.63</v>
      </c>
      <c r="U14" s="5">
        <v>39273.74</v>
      </c>
      <c r="V14" s="5">
        <v>151215.98000000001</v>
      </c>
      <c r="W14" s="5">
        <v>34664.050000000003</v>
      </c>
      <c r="X14" s="5">
        <v>155752.46</v>
      </c>
      <c r="Y14" s="5">
        <v>30224.12</v>
      </c>
      <c r="Z14" s="5">
        <v>160425.04</v>
      </c>
      <c r="AA14" s="5">
        <v>25551.55</v>
      </c>
      <c r="AB14" s="5">
        <v>165237.79</v>
      </c>
      <c r="AC14" s="5">
        <v>20681.189999999999</v>
      </c>
      <c r="AD14" s="5">
        <v>170194.92</v>
      </c>
      <c r="AE14" s="5">
        <v>15913.18</v>
      </c>
      <c r="AF14" s="5">
        <v>175300.77</v>
      </c>
      <c r="AG14" s="5">
        <v>10675.82</v>
      </c>
      <c r="AH14" s="5">
        <v>180559.79</v>
      </c>
      <c r="AI14" s="5">
        <v>5416.79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</row>
    <row r="15" spans="1:55" x14ac:dyDescent="0.3">
      <c r="A15" s="3" t="s">
        <v>65</v>
      </c>
      <c r="B15" s="4">
        <v>722</v>
      </c>
      <c r="C15" s="4">
        <v>72360</v>
      </c>
      <c r="D15" s="4">
        <v>20</v>
      </c>
      <c r="E15" s="5">
        <v>2553097</v>
      </c>
      <c r="F15" s="5">
        <v>2553097</v>
      </c>
      <c r="G15" s="6">
        <v>42823</v>
      </c>
      <c r="H15" s="5"/>
      <c r="I15" s="5"/>
      <c r="J15" s="5"/>
      <c r="K15" s="5"/>
      <c r="L15" s="5"/>
      <c r="M15" s="5"/>
      <c r="N15" s="5">
        <v>2553097</v>
      </c>
      <c r="O15" s="5">
        <v>95015.31</v>
      </c>
      <c r="P15" s="5">
        <v>76592.91</v>
      </c>
      <c r="Q15" s="10">
        <v>3829.6454999999996</v>
      </c>
      <c r="R15" s="5">
        <v>97865.77</v>
      </c>
      <c r="S15" s="5">
        <v>73742.45</v>
      </c>
      <c r="T15" s="5">
        <v>100801.74</v>
      </c>
      <c r="U15" s="5">
        <v>71003.16</v>
      </c>
      <c r="V15" s="5">
        <v>103825.8</v>
      </c>
      <c r="W15" s="5">
        <v>67594.14</v>
      </c>
      <c r="X15" s="5">
        <v>106940.57</v>
      </c>
      <c r="Y15" s="5">
        <v>64667.65</v>
      </c>
      <c r="Z15" s="5">
        <v>110148.79</v>
      </c>
      <c r="AA15" s="5">
        <v>61459.43</v>
      </c>
      <c r="AB15" s="5">
        <v>113453.25</v>
      </c>
      <c r="AC15" s="5">
        <v>57993.43</v>
      </c>
      <c r="AD15" s="5">
        <v>116856.85</v>
      </c>
      <c r="AE15" s="5">
        <v>55207.63</v>
      </c>
      <c r="AF15" s="5">
        <v>120362.55</v>
      </c>
      <c r="AG15" s="5">
        <v>51245.67</v>
      </c>
      <c r="AH15" s="5">
        <v>123973.43</v>
      </c>
      <c r="AI15" s="5">
        <v>47634.79</v>
      </c>
      <c r="AJ15" s="5">
        <v>127692.63</v>
      </c>
      <c r="AK15" s="5">
        <v>43793.599999999999</v>
      </c>
      <c r="AL15" s="5">
        <v>131523.41</v>
      </c>
      <c r="AM15" s="5">
        <v>40084.81</v>
      </c>
      <c r="AN15" s="5">
        <v>135469.10999999999</v>
      </c>
      <c r="AO15" s="5">
        <v>36139.11</v>
      </c>
      <c r="AP15" s="5">
        <v>139533.19</v>
      </c>
      <c r="AQ15" s="5">
        <v>32253.23</v>
      </c>
      <c r="AR15" s="5">
        <v>143719.18</v>
      </c>
      <c r="AS15" s="5">
        <v>27889.040000000001</v>
      </c>
      <c r="AT15" s="5">
        <v>148030.76</v>
      </c>
      <c r="AU15" s="5">
        <v>23511.97</v>
      </c>
      <c r="AV15" s="5">
        <v>152471.67999999999</v>
      </c>
      <c r="AW15" s="5">
        <v>19136.54</v>
      </c>
      <c r="AX15" s="5">
        <v>157045.82999999999</v>
      </c>
      <c r="AY15" s="5">
        <v>14562.39</v>
      </c>
      <c r="AZ15" s="5">
        <v>161757.21</v>
      </c>
      <c r="BA15" s="5">
        <v>9905.74</v>
      </c>
      <c r="BB15" s="5">
        <v>166609.93900000001</v>
      </c>
      <c r="BC15" s="5">
        <v>4998.3</v>
      </c>
    </row>
    <row r="16" spans="1:55" x14ac:dyDescent="0.3">
      <c r="A16" s="3" t="s">
        <v>66</v>
      </c>
      <c r="B16" s="4">
        <v>769</v>
      </c>
      <c r="C16" s="4">
        <v>72360</v>
      </c>
      <c r="D16" s="4">
        <v>10</v>
      </c>
      <c r="E16" s="5">
        <v>1650241</v>
      </c>
      <c r="F16" s="5">
        <v>1650241</v>
      </c>
      <c r="G16" s="6">
        <v>42823</v>
      </c>
      <c r="H16" s="5"/>
      <c r="I16" s="5"/>
      <c r="J16" s="5"/>
      <c r="K16" s="5"/>
      <c r="L16" s="5"/>
      <c r="M16" s="5"/>
      <c r="N16" s="5">
        <v>1650241</v>
      </c>
      <c r="O16" s="5">
        <v>143951.35999999999</v>
      </c>
      <c r="P16" s="5">
        <v>49507.23</v>
      </c>
      <c r="Q16" s="10">
        <v>2475.3615</v>
      </c>
      <c r="R16" s="5">
        <v>148269.9</v>
      </c>
      <c r="S16" s="5">
        <v>45188.69</v>
      </c>
      <c r="T16" s="5">
        <v>152718</v>
      </c>
      <c r="U16" s="5">
        <v>40853.760000000002</v>
      </c>
      <c r="V16" s="5">
        <v>157299.54</v>
      </c>
      <c r="W16" s="5">
        <v>36058.61</v>
      </c>
      <c r="X16" s="5">
        <v>162018.51999999999</v>
      </c>
      <c r="Y16" s="5">
        <v>31440.07</v>
      </c>
      <c r="Z16" s="5">
        <v>166879.07999999999</v>
      </c>
      <c r="AA16" s="5">
        <v>26579.51</v>
      </c>
      <c r="AB16" s="5">
        <v>171885.45</v>
      </c>
      <c r="AC16" s="5">
        <v>21513.21</v>
      </c>
      <c r="AD16" s="5">
        <v>177042.01</v>
      </c>
      <c r="AE16" s="5">
        <v>16553.38</v>
      </c>
      <c r="AF16" s="5">
        <v>182353.27</v>
      </c>
      <c r="AG16" s="5">
        <v>11105.31</v>
      </c>
      <c r="AH16" s="5">
        <v>187823.87</v>
      </c>
      <c r="AI16" s="5">
        <v>5634.72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</row>
    <row r="17" spans="1:55" x14ac:dyDescent="0.3">
      <c r="A17" s="3" t="s">
        <v>67</v>
      </c>
      <c r="B17" s="4">
        <v>922</v>
      </c>
      <c r="C17" s="4">
        <v>72360</v>
      </c>
      <c r="D17" s="4">
        <v>20</v>
      </c>
      <c r="E17" s="5">
        <v>2376466</v>
      </c>
      <c r="F17" s="5">
        <v>2376466</v>
      </c>
      <c r="G17" s="6">
        <v>42823</v>
      </c>
      <c r="H17" s="5"/>
      <c r="I17" s="5"/>
      <c r="J17" s="5"/>
      <c r="K17" s="5"/>
      <c r="L17" s="5"/>
      <c r="M17" s="5"/>
      <c r="N17" s="5">
        <v>2376466</v>
      </c>
      <c r="O17" s="5">
        <v>88441.86</v>
      </c>
      <c r="P17" s="5">
        <v>71293.98</v>
      </c>
      <c r="Q17" s="10">
        <v>3564.6990000000001</v>
      </c>
      <c r="R17" s="5">
        <v>91095.12</v>
      </c>
      <c r="S17" s="5">
        <v>68640.72</v>
      </c>
      <c r="T17" s="5">
        <v>93827.97</v>
      </c>
      <c r="U17" s="5">
        <v>66090.95</v>
      </c>
      <c r="V17" s="5">
        <v>96642.81</v>
      </c>
      <c r="W17" s="5">
        <v>62917.77</v>
      </c>
      <c r="X17" s="5">
        <v>99542.1</v>
      </c>
      <c r="Y17" s="5">
        <v>60193.75</v>
      </c>
      <c r="Z17" s="5">
        <v>102528.36</v>
      </c>
      <c r="AA17" s="5">
        <v>57207.48</v>
      </c>
      <c r="AB17" s="5">
        <v>105604.21</v>
      </c>
      <c r="AC17" s="5">
        <v>53981.27</v>
      </c>
      <c r="AD17" s="5">
        <v>108772.34</v>
      </c>
      <c r="AE17" s="5">
        <v>51388.2</v>
      </c>
      <c r="AF17" s="5">
        <v>112035.51</v>
      </c>
      <c r="AG17" s="5">
        <v>47700.34</v>
      </c>
      <c r="AH17" s="5">
        <v>115396.57</v>
      </c>
      <c r="AI17" s="5">
        <v>44339.27</v>
      </c>
      <c r="AJ17" s="5">
        <v>118858.47</v>
      </c>
      <c r="AK17" s="5">
        <v>40763.83</v>
      </c>
      <c r="AL17" s="5">
        <v>122424.22</v>
      </c>
      <c r="AM17" s="5">
        <v>37311.620000000003</v>
      </c>
      <c r="AN17" s="5">
        <v>126096.95</v>
      </c>
      <c r="AO17" s="5">
        <v>33638.89</v>
      </c>
      <c r="AP17" s="5">
        <v>129879.86</v>
      </c>
      <c r="AQ17" s="5">
        <v>30021.85</v>
      </c>
      <c r="AR17" s="5">
        <v>133776.25</v>
      </c>
      <c r="AS17" s="5">
        <v>25959.59</v>
      </c>
      <c r="AT17" s="5">
        <v>137789.54</v>
      </c>
      <c r="AU17" s="5">
        <v>21885.34</v>
      </c>
      <c r="AV17" s="5">
        <v>141923.23000000001</v>
      </c>
      <c r="AW17" s="5">
        <v>17812.62</v>
      </c>
      <c r="AX17" s="5">
        <v>146180.93</v>
      </c>
      <c r="AY17" s="5">
        <v>13554.92</v>
      </c>
      <c r="AZ17" s="5">
        <v>150566.35</v>
      </c>
      <c r="BA17" s="5">
        <v>9220.43</v>
      </c>
      <c r="BB17" s="5">
        <v>155083.34899999999</v>
      </c>
      <c r="BC17" s="5">
        <v>4652.5</v>
      </c>
    </row>
    <row r="18" spans="1:55" x14ac:dyDescent="0.3">
      <c r="A18" s="3"/>
      <c r="B18" s="4"/>
      <c r="C18" s="4"/>
      <c r="D18" s="4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10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5" x14ac:dyDescent="0.3">
      <c r="E19" s="7">
        <f t="shared" ref="E19" si="0">SUM(E2:E17)</f>
        <v>33967432</v>
      </c>
      <c r="H19" s="7">
        <f t="shared" ref="H19:BC19" si="1">SUM(H2:H17)</f>
        <v>1801855.77</v>
      </c>
      <c r="I19" s="7">
        <f t="shared" si="1"/>
        <v>806656.41000000015</v>
      </c>
      <c r="J19" s="7">
        <f t="shared" si="1"/>
        <v>52688.54</v>
      </c>
      <c r="K19" s="7">
        <f t="shared" si="1"/>
        <v>1855911.4300000002</v>
      </c>
      <c r="L19" s="7">
        <f t="shared" si="1"/>
        <v>664967.27450000006</v>
      </c>
      <c r="M19" s="7">
        <f t="shared" si="1"/>
        <v>70784.73</v>
      </c>
      <c r="N19" s="7">
        <f t="shared" si="1"/>
        <v>30309664.799999997</v>
      </c>
      <c r="O19" s="7">
        <f t="shared" si="1"/>
        <v>2537342.7399999993</v>
      </c>
      <c r="P19" s="7">
        <f t="shared" si="1"/>
        <v>909289.9425</v>
      </c>
      <c r="Q19" s="11">
        <f>SUM(Q2:Q17)</f>
        <v>75000</v>
      </c>
      <c r="R19" s="7">
        <f t="shared" si="1"/>
        <v>2613463.04</v>
      </c>
      <c r="S19" s="7">
        <f t="shared" si="1"/>
        <v>833169.66289999988</v>
      </c>
      <c r="T19" s="7">
        <f t="shared" si="1"/>
        <v>2691866.9200000004</v>
      </c>
      <c r="U19" s="7">
        <f t="shared" si="1"/>
        <v>756862.33200583328</v>
      </c>
      <c r="V19" s="7">
        <f t="shared" si="1"/>
        <v>2772622.9299999997</v>
      </c>
      <c r="W19" s="7">
        <f t="shared" si="1"/>
        <v>672137.51008833328</v>
      </c>
      <c r="X19" s="7">
        <f t="shared" si="1"/>
        <v>2855801.62</v>
      </c>
      <c r="Y19" s="7">
        <f t="shared" si="1"/>
        <v>590831.08360000001</v>
      </c>
      <c r="Z19" s="7">
        <f t="shared" si="1"/>
        <v>2941475.67</v>
      </c>
      <c r="AA19" s="7">
        <f t="shared" si="1"/>
        <v>505157.02029999997</v>
      </c>
      <c r="AB19" s="7">
        <f t="shared" si="1"/>
        <v>3029719.9400000004</v>
      </c>
      <c r="AC19" s="7">
        <f t="shared" si="1"/>
        <v>415754.67963833339</v>
      </c>
      <c r="AD19" s="7">
        <f t="shared" si="1"/>
        <v>3120611.5700000003</v>
      </c>
      <c r="AE19" s="7">
        <f t="shared" si="1"/>
        <v>328737.98690249998</v>
      </c>
      <c r="AF19" s="7">
        <f t="shared" si="1"/>
        <v>1081521.8699999999</v>
      </c>
      <c r="AG19" s="7">
        <f t="shared" si="1"/>
        <v>232402.81730000002</v>
      </c>
      <c r="AH19" s="7">
        <f t="shared" si="1"/>
        <v>1113967.5</v>
      </c>
      <c r="AI19" s="7">
        <f t="shared" si="1"/>
        <v>199957.15319999997</v>
      </c>
      <c r="AJ19" s="7">
        <f t="shared" si="1"/>
        <v>552976.65</v>
      </c>
      <c r="AK19" s="7">
        <f t="shared" si="1"/>
        <v>166075.5273908333</v>
      </c>
      <c r="AL19" s="7">
        <f t="shared" si="1"/>
        <v>569565.93999999994</v>
      </c>
      <c r="AM19" s="7">
        <f t="shared" si="1"/>
        <v>149948.8308</v>
      </c>
      <c r="AN19" s="7">
        <f t="shared" si="1"/>
        <v>586652.91999999993</v>
      </c>
      <c r="AO19" s="7">
        <f t="shared" si="1"/>
        <v>132861.85149999999</v>
      </c>
      <c r="AP19" s="7">
        <f t="shared" si="1"/>
        <v>604252.52</v>
      </c>
      <c r="AQ19" s="7">
        <f t="shared" si="1"/>
        <v>115902.61039833332</v>
      </c>
      <c r="AR19" s="7">
        <f t="shared" si="1"/>
        <v>622380.08000000007</v>
      </c>
      <c r="AS19" s="7">
        <f t="shared" si="1"/>
        <v>97134.691599999991</v>
      </c>
      <c r="AT19" s="7">
        <f t="shared" si="1"/>
        <v>641051.49</v>
      </c>
      <c r="AU19" s="7">
        <f t="shared" si="1"/>
        <v>78245.333427499994</v>
      </c>
      <c r="AV19" s="7">
        <f t="shared" si="1"/>
        <v>660283.03</v>
      </c>
      <c r="AW19" s="7">
        <f t="shared" si="1"/>
        <v>59231.746400000004</v>
      </c>
      <c r="AX19" s="7">
        <f t="shared" si="1"/>
        <v>680091.51900000009</v>
      </c>
      <c r="AY19" s="7">
        <f t="shared" si="1"/>
        <v>39423.252800000002</v>
      </c>
      <c r="AZ19" s="7">
        <f t="shared" si="1"/>
        <v>312323.56</v>
      </c>
      <c r="BA19" s="7">
        <f t="shared" si="1"/>
        <v>19126.169999999998</v>
      </c>
      <c r="BB19" s="7">
        <f t="shared" si="1"/>
        <v>321693.288</v>
      </c>
      <c r="BC19" s="7">
        <f t="shared" si="1"/>
        <v>9650.7999999999993</v>
      </c>
    </row>
    <row r="21" spans="1:55" x14ac:dyDescent="0.3">
      <c r="N21" s="8"/>
    </row>
    <row r="22" spans="1:55" x14ac:dyDescent="0.3">
      <c r="N22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8" max="12" width="25.33203125" customWidth="1"/>
    <col min="257" max="261" width="25.33203125" customWidth="1"/>
    <col min="264" max="268" width="25.33203125" customWidth="1"/>
    <col min="513" max="517" width="25.33203125" customWidth="1"/>
    <col min="520" max="524" width="25.33203125" customWidth="1"/>
    <col min="769" max="773" width="25.33203125" customWidth="1"/>
    <col min="776" max="780" width="25.33203125" customWidth="1"/>
    <col min="1025" max="1029" width="25.33203125" customWidth="1"/>
    <col min="1032" max="1036" width="25.33203125" customWidth="1"/>
    <col min="1281" max="1285" width="25.33203125" customWidth="1"/>
    <col min="1288" max="1292" width="25.33203125" customWidth="1"/>
    <col min="1537" max="1541" width="25.33203125" customWidth="1"/>
    <col min="1544" max="1548" width="25.33203125" customWidth="1"/>
    <col min="1793" max="1797" width="25.33203125" customWidth="1"/>
    <col min="1800" max="1804" width="25.33203125" customWidth="1"/>
    <col min="2049" max="2053" width="25.33203125" customWidth="1"/>
    <col min="2056" max="2060" width="25.33203125" customWidth="1"/>
    <col min="2305" max="2309" width="25.33203125" customWidth="1"/>
    <col min="2312" max="2316" width="25.33203125" customWidth="1"/>
    <col min="2561" max="2565" width="25.33203125" customWidth="1"/>
    <col min="2568" max="2572" width="25.33203125" customWidth="1"/>
    <col min="2817" max="2821" width="25.33203125" customWidth="1"/>
    <col min="2824" max="2828" width="25.33203125" customWidth="1"/>
    <col min="3073" max="3077" width="25.33203125" customWidth="1"/>
    <col min="3080" max="3084" width="25.33203125" customWidth="1"/>
    <col min="3329" max="3333" width="25.33203125" customWidth="1"/>
    <col min="3336" max="3340" width="25.33203125" customWidth="1"/>
    <col min="3585" max="3589" width="25.33203125" customWidth="1"/>
    <col min="3592" max="3596" width="25.33203125" customWidth="1"/>
    <col min="3841" max="3845" width="25.33203125" customWidth="1"/>
    <col min="3848" max="3852" width="25.33203125" customWidth="1"/>
    <col min="4097" max="4101" width="25.33203125" customWidth="1"/>
    <col min="4104" max="4108" width="25.33203125" customWidth="1"/>
    <col min="4353" max="4357" width="25.33203125" customWidth="1"/>
    <col min="4360" max="4364" width="25.33203125" customWidth="1"/>
    <col min="4609" max="4613" width="25.33203125" customWidth="1"/>
    <col min="4616" max="4620" width="25.33203125" customWidth="1"/>
    <col min="4865" max="4869" width="25.33203125" customWidth="1"/>
    <col min="4872" max="4876" width="25.33203125" customWidth="1"/>
    <col min="5121" max="5125" width="25.33203125" customWidth="1"/>
    <col min="5128" max="5132" width="25.33203125" customWidth="1"/>
    <col min="5377" max="5381" width="25.33203125" customWidth="1"/>
    <col min="5384" max="5388" width="25.33203125" customWidth="1"/>
    <col min="5633" max="5637" width="25.33203125" customWidth="1"/>
    <col min="5640" max="5644" width="25.33203125" customWidth="1"/>
    <col min="5889" max="5893" width="25.33203125" customWidth="1"/>
    <col min="5896" max="5900" width="25.33203125" customWidth="1"/>
    <col min="6145" max="6149" width="25.33203125" customWidth="1"/>
    <col min="6152" max="6156" width="25.33203125" customWidth="1"/>
    <col min="6401" max="6405" width="25.33203125" customWidth="1"/>
    <col min="6408" max="6412" width="25.33203125" customWidth="1"/>
    <col min="6657" max="6661" width="25.33203125" customWidth="1"/>
    <col min="6664" max="6668" width="25.33203125" customWidth="1"/>
    <col min="6913" max="6917" width="25.33203125" customWidth="1"/>
    <col min="6920" max="6924" width="25.33203125" customWidth="1"/>
    <col min="7169" max="7173" width="25.33203125" customWidth="1"/>
    <col min="7176" max="7180" width="25.33203125" customWidth="1"/>
    <col min="7425" max="7429" width="25.33203125" customWidth="1"/>
    <col min="7432" max="7436" width="25.33203125" customWidth="1"/>
    <col min="7681" max="7685" width="25.33203125" customWidth="1"/>
    <col min="7688" max="7692" width="25.33203125" customWidth="1"/>
    <col min="7937" max="7941" width="25.33203125" customWidth="1"/>
    <col min="7944" max="7948" width="25.33203125" customWidth="1"/>
    <col min="8193" max="8197" width="25.33203125" customWidth="1"/>
    <col min="8200" max="8204" width="25.33203125" customWidth="1"/>
    <col min="8449" max="8453" width="25.33203125" customWidth="1"/>
    <col min="8456" max="8460" width="25.33203125" customWidth="1"/>
    <col min="8705" max="8709" width="25.33203125" customWidth="1"/>
    <col min="8712" max="8716" width="25.33203125" customWidth="1"/>
    <col min="8961" max="8965" width="25.33203125" customWidth="1"/>
    <col min="8968" max="8972" width="25.33203125" customWidth="1"/>
    <col min="9217" max="9221" width="25.33203125" customWidth="1"/>
    <col min="9224" max="9228" width="25.33203125" customWidth="1"/>
    <col min="9473" max="9477" width="25.33203125" customWidth="1"/>
    <col min="9480" max="9484" width="25.33203125" customWidth="1"/>
    <col min="9729" max="9733" width="25.33203125" customWidth="1"/>
    <col min="9736" max="9740" width="25.33203125" customWidth="1"/>
    <col min="9985" max="9989" width="25.33203125" customWidth="1"/>
    <col min="9992" max="9996" width="25.33203125" customWidth="1"/>
    <col min="10241" max="10245" width="25.33203125" customWidth="1"/>
    <col min="10248" max="10252" width="25.33203125" customWidth="1"/>
    <col min="10497" max="10501" width="25.33203125" customWidth="1"/>
    <col min="10504" max="10508" width="25.33203125" customWidth="1"/>
    <col min="10753" max="10757" width="25.33203125" customWidth="1"/>
    <col min="10760" max="10764" width="25.33203125" customWidth="1"/>
    <col min="11009" max="11013" width="25.33203125" customWidth="1"/>
    <col min="11016" max="11020" width="25.33203125" customWidth="1"/>
    <col min="11265" max="11269" width="25.33203125" customWidth="1"/>
    <col min="11272" max="11276" width="25.33203125" customWidth="1"/>
    <col min="11521" max="11525" width="25.33203125" customWidth="1"/>
    <col min="11528" max="11532" width="25.33203125" customWidth="1"/>
    <col min="11777" max="11781" width="25.33203125" customWidth="1"/>
    <col min="11784" max="11788" width="25.33203125" customWidth="1"/>
    <col min="12033" max="12037" width="25.33203125" customWidth="1"/>
    <col min="12040" max="12044" width="25.33203125" customWidth="1"/>
    <col min="12289" max="12293" width="25.33203125" customWidth="1"/>
    <col min="12296" max="12300" width="25.33203125" customWidth="1"/>
    <col min="12545" max="12549" width="25.33203125" customWidth="1"/>
    <col min="12552" max="12556" width="25.33203125" customWidth="1"/>
    <col min="12801" max="12805" width="25.33203125" customWidth="1"/>
    <col min="12808" max="12812" width="25.33203125" customWidth="1"/>
    <col min="13057" max="13061" width="25.33203125" customWidth="1"/>
    <col min="13064" max="13068" width="25.33203125" customWidth="1"/>
    <col min="13313" max="13317" width="25.33203125" customWidth="1"/>
    <col min="13320" max="13324" width="25.33203125" customWidth="1"/>
    <col min="13569" max="13573" width="25.33203125" customWidth="1"/>
    <col min="13576" max="13580" width="25.33203125" customWidth="1"/>
    <col min="13825" max="13829" width="25.33203125" customWidth="1"/>
    <col min="13832" max="13836" width="25.33203125" customWidth="1"/>
    <col min="14081" max="14085" width="25.33203125" customWidth="1"/>
    <col min="14088" max="14092" width="25.33203125" customWidth="1"/>
    <col min="14337" max="14341" width="25.33203125" customWidth="1"/>
    <col min="14344" max="14348" width="25.33203125" customWidth="1"/>
    <col min="14593" max="14597" width="25.33203125" customWidth="1"/>
    <col min="14600" max="14604" width="25.33203125" customWidth="1"/>
    <col min="14849" max="14853" width="25.33203125" customWidth="1"/>
    <col min="14856" max="14860" width="25.33203125" customWidth="1"/>
    <col min="15105" max="15109" width="25.33203125" customWidth="1"/>
    <col min="15112" max="15116" width="25.33203125" customWidth="1"/>
    <col min="15361" max="15365" width="25.33203125" customWidth="1"/>
    <col min="15368" max="15372" width="25.33203125" customWidth="1"/>
    <col min="15617" max="15621" width="25.33203125" customWidth="1"/>
    <col min="15624" max="15628" width="25.33203125" customWidth="1"/>
    <col min="15873" max="15877" width="25.33203125" customWidth="1"/>
    <col min="15880" max="15884" width="25.33203125" customWidth="1"/>
    <col min="16129" max="16133" width="25.33203125" customWidth="1"/>
    <col min="16136" max="16140" width="25.33203125" customWidth="1"/>
  </cols>
  <sheetData>
    <row r="1" spans="1:12" x14ac:dyDescent="0.3">
      <c r="A1" s="12" t="s">
        <v>71</v>
      </c>
      <c r="B1" s="12"/>
      <c r="C1" s="12"/>
      <c r="D1" s="12"/>
      <c r="E1" s="12"/>
      <c r="H1" s="77" t="s">
        <v>72</v>
      </c>
      <c r="I1" s="77"/>
      <c r="J1" s="77"/>
      <c r="K1" s="77"/>
      <c r="L1" s="77"/>
    </row>
    <row r="3" spans="1:12" ht="15.6" x14ac:dyDescent="0.3">
      <c r="A3" s="13" t="s">
        <v>117</v>
      </c>
      <c r="B3" s="14"/>
      <c r="C3" s="14"/>
      <c r="D3" s="14"/>
      <c r="E3" s="15"/>
      <c r="H3" s="13" t="s">
        <v>118</v>
      </c>
      <c r="I3" s="14"/>
      <c r="J3" s="14"/>
      <c r="K3" s="14"/>
      <c r="L3" s="15"/>
    </row>
    <row r="5" spans="1:12" x14ac:dyDescent="0.3">
      <c r="A5" s="16" t="s">
        <v>75</v>
      </c>
      <c r="C5" s="17">
        <v>5949445</v>
      </c>
      <c r="H5" s="16" t="s">
        <v>76</v>
      </c>
      <c r="J5" s="17">
        <v>5949445</v>
      </c>
    </row>
    <row r="6" spans="1:12" x14ac:dyDescent="0.3">
      <c r="A6" s="16" t="s">
        <v>77</v>
      </c>
      <c r="C6" s="18">
        <v>6.0400000000000002E-2</v>
      </c>
      <c r="H6" s="16" t="s">
        <v>78</v>
      </c>
      <c r="J6" s="18">
        <v>6.0400000000000002E-2</v>
      </c>
    </row>
    <row r="7" spans="1:12" x14ac:dyDescent="0.3">
      <c r="A7" s="16" t="s">
        <v>79</v>
      </c>
      <c r="C7" s="18">
        <v>6.5000000000000002E-2</v>
      </c>
      <c r="H7" s="16" t="s">
        <v>80</v>
      </c>
      <c r="J7" s="18">
        <v>6.5000000000000002E-2</v>
      </c>
    </row>
    <row r="8" spans="1:12" x14ac:dyDescent="0.3">
      <c r="A8" s="16" t="s">
        <v>81</v>
      </c>
      <c r="C8" s="19" t="s">
        <v>82</v>
      </c>
      <c r="H8" s="16" t="s">
        <v>83</v>
      </c>
      <c r="J8" s="19" t="s">
        <v>84</v>
      </c>
    </row>
    <row r="9" spans="1:12" x14ac:dyDescent="0.3">
      <c r="A9" s="16" t="s">
        <v>85</v>
      </c>
      <c r="C9" s="16" t="s">
        <v>119</v>
      </c>
      <c r="H9" s="16" t="s">
        <v>86</v>
      </c>
      <c r="J9" s="16" t="s">
        <v>120</v>
      </c>
    </row>
    <row r="12" spans="1:12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H12" s="20" t="s">
        <v>92</v>
      </c>
      <c r="I12" s="20" t="s">
        <v>93</v>
      </c>
      <c r="J12" s="20" t="s">
        <v>94</v>
      </c>
      <c r="K12" s="20" t="s">
        <v>90</v>
      </c>
      <c r="L12" s="20" t="s">
        <v>95</v>
      </c>
    </row>
    <row r="13" spans="1:12" x14ac:dyDescent="0.3">
      <c r="A13" s="21"/>
      <c r="B13" s="21"/>
      <c r="C13" s="21"/>
      <c r="D13" s="21"/>
      <c r="E13" s="21"/>
      <c r="H13" s="21"/>
      <c r="I13" s="21"/>
      <c r="J13" s="21"/>
      <c r="K13" s="21"/>
      <c r="L13" s="21"/>
    </row>
    <row r="14" spans="1:12" x14ac:dyDescent="0.3">
      <c r="A14" s="22">
        <v>35612</v>
      </c>
      <c r="B14" s="23">
        <v>5949445</v>
      </c>
      <c r="C14" s="23">
        <f>D14+E14</f>
        <v>520385.29000000004</v>
      </c>
      <c r="D14" s="23">
        <v>161038.84</v>
      </c>
      <c r="E14" s="23">
        <v>359346.45</v>
      </c>
      <c r="H14" s="22">
        <v>35612</v>
      </c>
      <c r="I14" s="23">
        <v>5949445</v>
      </c>
      <c r="J14" s="23">
        <f>K14+L14</f>
        <v>520385.29000000004</v>
      </c>
      <c r="K14" s="23">
        <v>161038.84</v>
      </c>
      <c r="L14" s="23">
        <v>359346.45</v>
      </c>
    </row>
    <row r="15" spans="1:12" x14ac:dyDescent="0.3">
      <c r="A15" s="22">
        <v>35977</v>
      </c>
      <c r="B15" s="23">
        <f>B14-D14</f>
        <v>5788406.1600000001</v>
      </c>
      <c r="C15" s="23">
        <f t="shared" ref="C15:C33" si="0">D15+E15</f>
        <v>520385.30000000005</v>
      </c>
      <c r="D15" s="23">
        <v>170765.59</v>
      </c>
      <c r="E15" s="23">
        <v>349619.71</v>
      </c>
      <c r="H15" s="22">
        <v>35977</v>
      </c>
      <c r="I15" s="23">
        <f>I14-K14</f>
        <v>5788406.1600000001</v>
      </c>
      <c r="J15" s="23">
        <f t="shared" ref="J15:J33" si="1">K15+L15</f>
        <v>520385.30000000005</v>
      </c>
      <c r="K15" s="23">
        <v>170765.59</v>
      </c>
      <c r="L15" s="23">
        <v>349619.71</v>
      </c>
    </row>
    <row r="16" spans="1:12" x14ac:dyDescent="0.3">
      <c r="A16" s="22">
        <v>36342</v>
      </c>
      <c r="B16" s="23">
        <f t="shared" ref="B16:B33" si="2">B15-D15</f>
        <v>5617640.5700000003</v>
      </c>
      <c r="C16" s="23">
        <f t="shared" si="0"/>
        <v>520385.29999999993</v>
      </c>
      <c r="D16" s="23">
        <v>181079.83</v>
      </c>
      <c r="E16" s="23">
        <v>339305.47</v>
      </c>
      <c r="H16" s="22">
        <v>36342</v>
      </c>
      <c r="I16" s="23">
        <f t="shared" ref="I16:I33" si="3">I15-K15</f>
        <v>5617640.5700000003</v>
      </c>
      <c r="J16" s="23">
        <f t="shared" si="1"/>
        <v>520385.29999999993</v>
      </c>
      <c r="K16" s="23">
        <v>181079.83</v>
      </c>
      <c r="L16" s="23">
        <v>339305.47</v>
      </c>
    </row>
    <row r="17" spans="1:12" x14ac:dyDescent="0.3">
      <c r="A17" s="22">
        <v>36708</v>
      </c>
      <c r="B17" s="23">
        <f t="shared" si="2"/>
        <v>5436560.7400000002</v>
      </c>
      <c r="C17" s="23">
        <f t="shared" si="0"/>
        <v>520385.29</v>
      </c>
      <c r="D17" s="23">
        <v>192017.05</v>
      </c>
      <c r="E17" s="23">
        <v>328368.24</v>
      </c>
      <c r="H17" s="22">
        <v>36708</v>
      </c>
      <c r="I17" s="23">
        <f t="shared" si="3"/>
        <v>5436560.7400000002</v>
      </c>
      <c r="J17" s="23">
        <f t="shared" si="1"/>
        <v>520385.29</v>
      </c>
      <c r="K17" s="23">
        <v>192017.05</v>
      </c>
      <c r="L17" s="23">
        <v>328368.24</v>
      </c>
    </row>
    <row r="18" spans="1:12" x14ac:dyDescent="0.3">
      <c r="A18" s="22">
        <v>37073</v>
      </c>
      <c r="B18" s="23">
        <f t="shared" si="2"/>
        <v>5244543.6900000004</v>
      </c>
      <c r="C18" s="23">
        <f t="shared" si="0"/>
        <v>520385.29</v>
      </c>
      <c r="D18" s="23">
        <v>203614.88</v>
      </c>
      <c r="E18" s="23">
        <v>316770.40999999997</v>
      </c>
      <c r="H18" s="22">
        <v>37073</v>
      </c>
      <c r="I18" s="23">
        <f t="shared" si="3"/>
        <v>5244543.6900000004</v>
      </c>
      <c r="J18" s="23">
        <f t="shared" si="1"/>
        <v>520385.29</v>
      </c>
      <c r="K18" s="23">
        <v>203614.88</v>
      </c>
      <c r="L18" s="23">
        <v>316770.40999999997</v>
      </c>
    </row>
    <row r="19" spans="1:12" x14ac:dyDescent="0.3">
      <c r="A19" s="22">
        <v>37438</v>
      </c>
      <c r="B19" s="23">
        <f t="shared" si="2"/>
        <v>5040928.8100000005</v>
      </c>
      <c r="C19" s="23">
        <f t="shared" si="0"/>
        <v>536116.77</v>
      </c>
      <c r="D19" s="23">
        <v>193003.22</v>
      </c>
      <c r="E19" s="23">
        <v>343113.55</v>
      </c>
      <c r="H19" s="22">
        <v>37438</v>
      </c>
      <c r="I19" s="23">
        <f t="shared" si="3"/>
        <v>5040928.8100000005</v>
      </c>
      <c r="J19" s="23">
        <f t="shared" si="1"/>
        <v>536116.77</v>
      </c>
      <c r="K19" s="23">
        <v>193003.22</v>
      </c>
      <c r="L19" s="23">
        <v>343113.55</v>
      </c>
    </row>
    <row r="20" spans="1:12" x14ac:dyDescent="0.3">
      <c r="A20" s="22">
        <v>37803</v>
      </c>
      <c r="B20" s="23">
        <f t="shared" si="2"/>
        <v>4847925.5900000008</v>
      </c>
      <c r="C20" s="23">
        <f t="shared" si="0"/>
        <v>536116.77</v>
      </c>
      <c r="D20" s="23">
        <v>207478.46</v>
      </c>
      <c r="E20" s="23">
        <v>328638.31</v>
      </c>
      <c r="H20" s="22">
        <v>37803</v>
      </c>
      <c r="I20" s="23">
        <f t="shared" si="3"/>
        <v>4847925.5900000008</v>
      </c>
      <c r="J20" s="23">
        <f t="shared" si="1"/>
        <v>536116.77</v>
      </c>
      <c r="K20" s="23">
        <v>207478.46</v>
      </c>
      <c r="L20" s="23">
        <v>328638.31</v>
      </c>
    </row>
    <row r="21" spans="1:12" x14ac:dyDescent="0.3">
      <c r="A21" s="22">
        <v>38169</v>
      </c>
      <c r="B21" s="23">
        <f t="shared" si="2"/>
        <v>4640447.1300000008</v>
      </c>
      <c r="C21" s="23">
        <f t="shared" si="0"/>
        <v>536116.76</v>
      </c>
      <c r="D21" s="23">
        <v>223039.34</v>
      </c>
      <c r="E21" s="23">
        <v>313077.42</v>
      </c>
      <c r="H21" s="22">
        <v>38169</v>
      </c>
      <c r="I21" s="23">
        <f t="shared" si="3"/>
        <v>4640447.1300000008</v>
      </c>
      <c r="J21" s="23">
        <f t="shared" si="1"/>
        <v>536116.76</v>
      </c>
      <c r="K21" s="23">
        <v>223039.34</v>
      </c>
      <c r="L21" s="23">
        <v>313077.42</v>
      </c>
    </row>
    <row r="22" spans="1:12" x14ac:dyDescent="0.3">
      <c r="A22" s="22">
        <v>38534</v>
      </c>
      <c r="B22" s="23">
        <f t="shared" si="2"/>
        <v>4417407.790000001</v>
      </c>
      <c r="C22" s="23">
        <f t="shared" si="0"/>
        <v>536116.76</v>
      </c>
      <c r="D22" s="23">
        <v>239767.29</v>
      </c>
      <c r="E22" s="23">
        <v>296349.46999999997</v>
      </c>
      <c r="H22" s="22">
        <v>38534</v>
      </c>
      <c r="I22" s="23">
        <f t="shared" si="3"/>
        <v>4417407.790000001</v>
      </c>
      <c r="J22" s="23">
        <f t="shared" si="1"/>
        <v>536116.76</v>
      </c>
      <c r="K22" s="23">
        <v>239767.29</v>
      </c>
      <c r="L22" s="23">
        <v>296349.46999999997</v>
      </c>
    </row>
    <row r="23" spans="1:12" x14ac:dyDescent="0.3">
      <c r="A23" s="22">
        <v>38899</v>
      </c>
      <c r="B23" s="23">
        <f t="shared" si="2"/>
        <v>4177640.5000000009</v>
      </c>
      <c r="C23" s="23">
        <f t="shared" si="0"/>
        <v>536116.77</v>
      </c>
      <c r="D23" s="23">
        <v>257749.84</v>
      </c>
      <c r="E23" s="23">
        <v>278366.93</v>
      </c>
      <c r="H23" s="22">
        <v>38899</v>
      </c>
      <c r="I23" s="23">
        <f t="shared" si="3"/>
        <v>4177640.5000000009</v>
      </c>
      <c r="J23" s="23">
        <f t="shared" si="1"/>
        <v>536116.77</v>
      </c>
      <c r="K23" s="23">
        <v>257749.84</v>
      </c>
      <c r="L23" s="23">
        <v>278366.93</v>
      </c>
    </row>
    <row r="24" spans="1:12" x14ac:dyDescent="0.3">
      <c r="A24" s="22">
        <v>39264</v>
      </c>
      <c r="B24" s="23">
        <f t="shared" si="2"/>
        <v>3919890.6600000011</v>
      </c>
      <c r="C24" s="23">
        <f t="shared" si="0"/>
        <v>536116.77</v>
      </c>
      <c r="D24" s="23">
        <v>277081.08</v>
      </c>
      <c r="E24" s="23">
        <v>259035.69</v>
      </c>
      <c r="H24" s="22">
        <v>39264</v>
      </c>
      <c r="I24" s="23">
        <f t="shared" si="3"/>
        <v>3919890.6600000011</v>
      </c>
      <c r="J24" s="23">
        <f t="shared" si="1"/>
        <v>536116.77</v>
      </c>
      <c r="K24" s="23">
        <v>277081.08</v>
      </c>
      <c r="L24" s="23">
        <v>259035.69</v>
      </c>
    </row>
    <row r="25" spans="1:12" x14ac:dyDescent="0.3">
      <c r="A25" s="22">
        <v>39630</v>
      </c>
      <c r="B25" s="23">
        <f t="shared" si="2"/>
        <v>3642809.580000001</v>
      </c>
      <c r="C25" s="23">
        <f t="shared" si="0"/>
        <v>536116.77</v>
      </c>
      <c r="D25" s="23">
        <v>297862.15999999997</v>
      </c>
      <c r="E25" s="23">
        <v>238254.61</v>
      </c>
      <c r="H25" s="22">
        <v>39630</v>
      </c>
      <c r="I25" s="23">
        <f t="shared" si="3"/>
        <v>3642809.580000001</v>
      </c>
      <c r="J25" s="23">
        <f t="shared" si="1"/>
        <v>536116.77</v>
      </c>
      <c r="K25" s="23">
        <v>297862.15999999997</v>
      </c>
      <c r="L25" s="23">
        <v>238254.61</v>
      </c>
    </row>
    <row r="26" spans="1:12" x14ac:dyDescent="0.3">
      <c r="A26" s="22">
        <v>39995</v>
      </c>
      <c r="B26" s="23">
        <f t="shared" si="2"/>
        <v>3344947.4200000009</v>
      </c>
      <c r="C26" s="23">
        <f t="shared" si="0"/>
        <v>536116.76</v>
      </c>
      <c r="D26" s="23">
        <v>320201.82</v>
      </c>
      <c r="E26" s="23">
        <v>215914.94</v>
      </c>
      <c r="H26" s="22">
        <v>39995</v>
      </c>
      <c r="I26" s="23">
        <f t="shared" si="3"/>
        <v>3344947.4200000009</v>
      </c>
      <c r="J26" s="23">
        <f t="shared" si="1"/>
        <v>536116.76</v>
      </c>
      <c r="K26" s="23">
        <v>320201.82</v>
      </c>
      <c r="L26" s="23">
        <v>215914.94</v>
      </c>
    </row>
    <row r="27" spans="1:12" x14ac:dyDescent="0.3">
      <c r="A27" s="22">
        <v>40360</v>
      </c>
      <c r="B27" s="23">
        <f t="shared" si="2"/>
        <v>3024745.600000001</v>
      </c>
      <c r="C27" s="23">
        <f t="shared" si="0"/>
        <v>536116.77</v>
      </c>
      <c r="D27" s="23">
        <v>344216.96</v>
      </c>
      <c r="E27" s="23">
        <v>191899.81</v>
      </c>
      <c r="H27" s="22">
        <v>40360</v>
      </c>
      <c r="I27" s="23">
        <f t="shared" si="3"/>
        <v>3024745.600000001</v>
      </c>
      <c r="J27" s="23">
        <f t="shared" si="1"/>
        <v>536116.77</v>
      </c>
      <c r="K27" s="23">
        <v>344216.96</v>
      </c>
      <c r="L27" s="23">
        <v>191899.81</v>
      </c>
    </row>
    <row r="28" spans="1:12" x14ac:dyDescent="0.3">
      <c r="A28" s="22">
        <v>40725</v>
      </c>
      <c r="B28" s="23">
        <f t="shared" si="2"/>
        <v>2680528.6400000011</v>
      </c>
      <c r="C28" s="23">
        <f t="shared" si="0"/>
        <v>536116.77</v>
      </c>
      <c r="D28" s="23">
        <v>370033.23</v>
      </c>
      <c r="E28" s="23">
        <v>166083.54</v>
      </c>
      <c r="H28" s="22">
        <v>40725</v>
      </c>
      <c r="I28" s="23">
        <f t="shared" si="3"/>
        <v>2680528.6400000011</v>
      </c>
      <c r="J28" s="23">
        <f t="shared" si="1"/>
        <v>536116.77</v>
      </c>
      <c r="K28" s="23">
        <v>370033.23</v>
      </c>
      <c r="L28" s="23">
        <v>166083.54</v>
      </c>
    </row>
    <row r="29" spans="1:12" x14ac:dyDescent="0.3">
      <c r="A29" s="22">
        <v>41091</v>
      </c>
      <c r="B29" s="23">
        <f t="shared" si="2"/>
        <v>2310495.4100000011</v>
      </c>
      <c r="C29" s="23">
        <f t="shared" si="0"/>
        <v>536116.76</v>
      </c>
      <c r="D29" s="23">
        <v>397785.72</v>
      </c>
      <c r="E29" s="23">
        <v>138331.04</v>
      </c>
      <c r="H29" s="22">
        <v>41091</v>
      </c>
      <c r="I29" s="23">
        <f t="shared" si="3"/>
        <v>2310495.4100000011</v>
      </c>
      <c r="J29" s="23">
        <f t="shared" si="1"/>
        <v>536116.76</v>
      </c>
      <c r="K29" s="23">
        <v>397785.72</v>
      </c>
      <c r="L29" s="23">
        <v>138331.04</v>
      </c>
    </row>
    <row r="30" spans="1:12" x14ac:dyDescent="0.3">
      <c r="A30" s="22">
        <v>41456</v>
      </c>
      <c r="B30" s="23">
        <f t="shared" si="2"/>
        <v>1912709.6900000011</v>
      </c>
      <c r="C30" s="23">
        <f t="shared" si="0"/>
        <v>536116.76</v>
      </c>
      <c r="D30" s="23">
        <v>427619.65</v>
      </c>
      <c r="E30" s="23">
        <v>108497.11</v>
      </c>
      <c r="H30" s="22">
        <v>41456</v>
      </c>
      <c r="I30" s="23">
        <f t="shared" si="3"/>
        <v>1912709.6900000011</v>
      </c>
      <c r="J30" s="23">
        <f t="shared" si="1"/>
        <v>536116.76</v>
      </c>
      <c r="K30" s="23">
        <v>427619.65</v>
      </c>
      <c r="L30" s="23">
        <v>108497.11</v>
      </c>
    </row>
    <row r="31" spans="1:12" x14ac:dyDescent="0.3">
      <c r="A31" s="22">
        <v>41821</v>
      </c>
      <c r="B31" s="23">
        <f t="shared" si="2"/>
        <v>1485090.040000001</v>
      </c>
      <c r="C31" s="23">
        <f t="shared" si="0"/>
        <v>536116.77</v>
      </c>
      <c r="D31" s="23">
        <v>459691.13</v>
      </c>
      <c r="E31" s="23">
        <v>76425.64</v>
      </c>
      <c r="H31" s="22">
        <v>41821</v>
      </c>
      <c r="I31" s="23">
        <f t="shared" si="3"/>
        <v>1485090.040000001</v>
      </c>
      <c r="J31" s="23">
        <f t="shared" si="1"/>
        <v>536116.77</v>
      </c>
      <c r="K31" s="23">
        <v>459691.13</v>
      </c>
      <c r="L31" s="23">
        <v>76425.64</v>
      </c>
    </row>
    <row r="32" spans="1:12" x14ac:dyDescent="0.3">
      <c r="A32" s="22">
        <v>42186</v>
      </c>
      <c r="B32" s="23">
        <f t="shared" si="2"/>
        <v>1025398.910000001</v>
      </c>
      <c r="C32" s="23">
        <f t="shared" si="0"/>
        <v>536116.77</v>
      </c>
      <c r="D32" s="23">
        <v>494167.96</v>
      </c>
      <c r="E32" s="23">
        <v>41948.81</v>
      </c>
      <c r="H32" s="22">
        <v>42186</v>
      </c>
      <c r="I32" s="23">
        <f t="shared" si="3"/>
        <v>1025398.910000001</v>
      </c>
      <c r="J32" s="23">
        <f t="shared" si="1"/>
        <v>536116.77</v>
      </c>
      <c r="K32" s="23">
        <v>494167.96</v>
      </c>
      <c r="L32" s="23">
        <v>41948.81</v>
      </c>
    </row>
    <row r="33" spans="1:12" x14ac:dyDescent="0.3">
      <c r="A33" s="22">
        <v>42552</v>
      </c>
      <c r="B33" s="23">
        <f t="shared" si="2"/>
        <v>531230.95000000088</v>
      </c>
      <c r="C33" s="23">
        <f t="shared" si="0"/>
        <v>536116.77</v>
      </c>
      <c r="D33" s="23">
        <v>531230.56000000006</v>
      </c>
      <c r="E33" s="23">
        <v>4886.21</v>
      </c>
      <c r="H33" s="22">
        <v>42552</v>
      </c>
      <c r="I33" s="23">
        <f t="shared" si="3"/>
        <v>531230.95000000088</v>
      </c>
      <c r="J33" s="23">
        <f t="shared" si="1"/>
        <v>536116.77</v>
      </c>
      <c r="K33" s="23">
        <v>531230.56000000006</v>
      </c>
      <c r="L33" s="23">
        <v>4886.21</v>
      </c>
    </row>
    <row r="34" spans="1:12" x14ac:dyDescent="0.3">
      <c r="A34" s="24"/>
      <c r="B34" s="25"/>
      <c r="C34" s="25"/>
      <c r="D34" s="25"/>
      <c r="E34" s="25"/>
      <c r="H34" s="24"/>
      <c r="I34" s="25"/>
      <c r="J34" s="25"/>
      <c r="K34" s="25"/>
      <c r="L34" s="25"/>
    </row>
    <row r="35" spans="1:12" x14ac:dyDescent="0.3">
      <c r="A35" s="26"/>
      <c r="B35" s="21"/>
      <c r="C35" s="21"/>
      <c r="D35" s="21"/>
      <c r="E35" s="21"/>
      <c r="H35" s="26"/>
      <c r="I35" s="21"/>
      <c r="J35" s="21"/>
      <c r="K35" s="21"/>
      <c r="L35" s="21"/>
    </row>
    <row r="36" spans="1:12" x14ac:dyDescent="0.3">
      <c r="A36" s="27" t="s">
        <v>96</v>
      </c>
      <c r="B36" s="28"/>
      <c r="C36" s="29">
        <f>SUM(C14:C35)</f>
        <v>10643677.969999997</v>
      </c>
      <c r="D36" s="29">
        <f>SUM(D14:D35)</f>
        <v>5949444.6100000013</v>
      </c>
      <c r="E36" s="29">
        <f>SUM(E14:E35)</f>
        <v>4694233.3599999994</v>
      </c>
      <c r="H36" s="27" t="s">
        <v>97</v>
      </c>
      <c r="I36" s="28"/>
      <c r="J36" s="29">
        <f>SUM(J14:J35)</f>
        <v>10643677.969999997</v>
      </c>
      <c r="K36" s="29">
        <f>SUM(K14:K35)</f>
        <v>5949444.6100000013</v>
      </c>
      <c r="L36" s="29">
        <f>SUM(L14:L35)</f>
        <v>4694233.3599999994</v>
      </c>
    </row>
    <row r="37" spans="1:12" x14ac:dyDescent="0.3">
      <c r="A37" s="25"/>
      <c r="B37" s="25"/>
      <c r="C37" s="25"/>
      <c r="D37" s="25"/>
      <c r="E37" s="25"/>
      <c r="H37" s="25"/>
      <c r="I37" s="25"/>
      <c r="J37" s="25"/>
      <c r="K37" s="25"/>
      <c r="L37" s="25"/>
    </row>
  </sheetData>
  <mergeCells count="1">
    <mergeCell ref="H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121</v>
      </c>
      <c r="B3" s="14"/>
      <c r="C3" s="14"/>
      <c r="D3" s="14"/>
      <c r="E3" s="15"/>
      <c r="G3" s="13" t="s">
        <v>122</v>
      </c>
      <c r="H3" s="14"/>
      <c r="I3" s="14"/>
      <c r="J3" s="14"/>
      <c r="K3" s="15"/>
    </row>
    <row r="5" spans="1:11" x14ac:dyDescent="0.3">
      <c r="A5" s="16" t="s">
        <v>75</v>
      </c>
      <c r="C5" s="17">
        <v>8924167</v>
      </c>
      <c r="G5" s="16" t="s">
        <v>76</v>
      </c>
      <c r="I5" s="17">
        <v>8924167</v>
      </c>
    </row>
    <row r="6" spans="1:11" x14ac:dyDescent="0.3">
      <c r="A6" s="16" t="s">
        <v>77</v>
      </c>
      <c r="C6" s="18">
        <v>5.4199999999999998E-2</v>
      </c>
      <c r="G6" s="16" t="s">
        <v>78</v>
      </c>
      <c r="I6" s="18">
        <v>5.4199999999999998E-2</v>
      </c>
    </row>
    <row r="7" spans="1:11" x14ac:dyDescent="0.3">
      <c r="A7" s="16" t="s">
        <v>79</v>
      </c>
      <c r="C7" s="18">
        <v>6.5000000000000002E-2</v>
      </c>
      <c r="G7" s="16" t="s">
        <v>80</v>
      </c>
      <c r="I7" s="18">
        <v>6.5000000000000002E-2</v>
      </c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35734</v>
      </c>
      <c r="B14" s="23">
        <v>8924167</v>
      </c>
      <c r="C14" s="23">
        <f>D14+E14</f>
        <v>741819.6</v>
      </c>
      <c r="D14" s="23">
        <v>258129.75</v>
      </c>
      <c r="E14" s="23">
        <v>483689.85</v>
      </c>
      <c r="G14" s="22">
        <v>35734</v>
      </c>
      <c r="H14" s="23">
        <v>8924167</v>
      </c>
      <c r="I14" s="23">
        <f>J14+K14</f>
        <v>741819.6</v>
      </c>
      <c r="J14" s="23">
        <v>258129.75</v>
      </c>
      <c r="K14" s="23">
        <v>483689.85</v>
      </c>
    </row>
    <row r="15" spans="1:11" x14ac:dyDescent="0.3">
      <c r="A15" s="22">
        <v>36099</v>
      </c>
      <c r="B15" s="23">
        <f>B14-D14</f>
        <v>8666037.25</v>
      </c>
      <c r="C15" s="23">
        <f t="shared" ref="C15:C33" si="0">D15+E15</f>
        <v>741819.60000000009</v>
      </c>
      <c r="D15" s="23">
        <v>272120.39</v>
      </c>
      <c r="E15" s="23">
        <v>469699.21</v>
      </c>
      <c r="G15" s="22">
        <v>36099</v>
      </c>
      <c r="H15" s="23">
        <f>H14-J14</f>
        <v>8666037.25</v>
      </c>
      <c r="I15" s="23">
        <f t="shared" ref="I15:I33" si="1">J15+K15</f>
        <v>741819.60000000009</v>
      </c>
      <c r="J15" s="23">
        <v>272120.39</v>
      </c>
      <c r="K15" s="23">
        <v>469699.21</v>
      </c>
    </row>
    <row r="16" spans="1:11" x14ac:dyDescent="0.3">
      <c r="A16" s="22">
        <v>36464</v>
      </c>
      <c r="B16" s="23">
        <f t="shared" ref="B16:B33" si="2">B15-D15</f>
        <v>8393916.8599999994</v>
      </c>
      <c r="C16" s="23">
        <f t="shared" si="0"/>
        <v>741819.59000000008</v>
      </c>
      <c r="D16" s="23">
        <v>286869.31</v>
      </c>
      <c r="E16" s="23">
        <v>454950.28</v>
      </c>
      <c r="G16" s="22">
        <v>36464</v>
      </c>
      <c r="H16" s="23">
        <f t="shared" ref="H16:H33" si="3">H15-J15</f>
        <v>8393916.8599999994</v>
      </c>
      <c r="I16" s="23">
        <f t="shared" si="1"/>
        <v>741819.59000000008</v>
      </c>
      <c r="J16" s="23">
        <v>286869.31</v>
      </c>
      <c r="K16" s="23">
        <v>454950.28</v>
      </c>
    </row>
    <row r="17" spans="1:11" x14ac:dyDescent="0.3">
      <c r="A17" s="22">
        <v>36830</v>
      </c>
      <c r="B17" s="23">
        <f t="shared" si="2"/>
        <v>8107047.5499999998</v>
      </c>
      <c r="C17" s="23">
        <f t="shared" si="0"/>
        <v>741819.6</v>
      </c>
      <c r="D17" s="23">
        <v>302417.62</v>
      </c>
      <c r="E17" s="23">
        <v>439401.98</v>
      </c>
      <c r="G17" s="22">
        <v>36830</v>
      </c>
      <c r="H17" s="23">
        <f t="shared" si="3"/>
        <v>8107047.5499999998</v>
      </c>
      <c r="I17" s="23">
        <f t="shared" si="1"/>
        <v>741819.6</v>
      </c>
      <c r="J17" s="23">
        <v>302417.62</v>
      </c>
      <c r="K17" s="23">
        <v>439401.98</v>
      </c>
    </row>
    <row r="18" spans="1:11" x14ac:dyDescent="0.3">
      <c r="A18" s="22">
        <v>37195</v>
      </c>
      <c r="B18" s="23">
        <f t="shared" si="2"/>
        <v>7804629.9299999997</v>
      </c>
      <c r="C18" s="23">
        <f t="shared" si="0"/>
        <v>741819.6</v>
      </c>
      <c r="D18" s="23">
        <v>318808.65999999997</v>
      </c>
      <c r="E18" s="23">
        <v>423010.94</v>
      </c>
      <c r="G18" s="22">
        <v>37195</v>
      </c>
      <c r="H18" s="23">
        <f t="shared" si="3"/>
        <v>7804629.9299999997</v>
      </c>
      <c r="I18" s="23">
        <f t="shared" si="1"/>
        <v>741819.6</v>
      </c>
      <c r="J18" s="23">
        <v>318808.65999999997</v>
      </c>
      <c r="K18" s="23">
        <v>423010.94</v>
      </c>
    </row>
    <row r="19" spans="1:11" x14ac:dyDescent="0.3">
      <c r="A19" s="22">
        <v>37560</v>
      </c>
      <c r="B19" s="23">
        <f t="shared" si="2"/>
        <v>7485821.2699999996</v>
      </c>
      <c r="C19" s="23">
        <f t="shared" si="0"/>
        <v>796137.91</v>
      </c>
      <c r="D19" s="23">
        <v>286611.40000000002</v>
      </c>
      <c r="E19" s="23">
        <v>509526.51</v>
      </c>
      <c r="G19" s="22">
        <v>37560</v>
      </c>
      <c r="H19" s="23">
        <f t="shared" si="3"/>
        <v>7485821.2699999996</v>
      </c>
      <c r="I19" s="23">
        <f t="shared" si="1"/>
        <v>796137.91</v>
      </c>
      <c r="J19" s="23">
        <v>286611.40000000002</v>
      </c>
      <c r="K19" s="23">
        <v>509526.51</v>
      </c>
    </row>
    <row r="20" spans="1:11" x14ac:dyDescent="0.3">
      <c r="A20" s="22">
        <v>37925</v>
      </c>
      <c r="B20" s="23">
        <f t="shared" si="2"/>
        <v>7199209.8699999992</v>
      </c>
      <c r="C20" s="23">
        <f t="shared" si="0"/>
        <v>796137.91</v>
      </c>
      <c r="D20" s="23">
        <v>308107.26</v>
      </c>
      <c r="E20" s="23">
        <v>488030.65</v>
      </c>
      <c r="G20" s="22">
        <v>37925</v>
      </c>
      <c r="H20" s="23">
        <f t="shared" si="3"/>
        <v>7199209.8699999992</v>
      </c>
      <c r="I20" s="23">
        <f t="shared" si="1"/>
        <v>796137.91</v>
      </c>
      <c r="J20" s="23">
        <v>308107.26</v>
      </c>
      <c r="K20" s="23">
        <v>488030.65</v>
      </c>
    </row>
    <row r="21" spans="1:11" x14ac:dyDescent="0.3">
      <c r="A21" s="22">
        <v>38291</v>
      </c>
      <c r="B21" s="23">
        <f t="shared" si="2"/>
        <v>6891102.6099999994</v>
      </c>
      <c r="C21" s="23">
        <f t="shared" si="0"/>
        <v>796137.90999999992</v>
      </c>
      <c r="D21" s="23">
        <v>331215.3</v>
      </c>
      <c r="E21" s="23">
        <v>464922.61</v>
      </c>
      <c r="G21" s="22">
        <v>38291</v>
      </c>
      <c r="H21" s="23">
        <f t="shared" si="3"/>
        <v>6891102.6099999994</v>
      </c>
      <c r="I21" s="23">
        <f t="shared" si="1"/>
        <v>796137.90999999992</v>
      </c>
      <c r="J21" s="23">
        <v>331215.3</v>
      </c>
      <c r="K21" s="23">
        <v>464922.61</v>
      </c>
    </row>
    <row r="22" spans="1:11" x14ac:dyDescent="0.3">
      <c r="A22" s="22">
        <v>38656</v>
      </c>
      <c r="B22" s="23">
        <f t="shared" si="2"/>
        <v>6559887.3099999996</v>
      </c>
      <c r="C22" s="23">
        <f t="shared" si="0"/>
        <v>796137.91</v>
      </c>
      <c r="D22" s="23">
        <v>356056.45</v>
      </c>
      <c r="E22" s="23">
        <v>440081.46</v>
      </c>
      <c r="G22" s="22">
        <v>38656</v>
      </c>
      <c r="H22" s="23">
        <f t="shared" si="3"/>
        <v>6559887.3099999996</v>
      </c>
      <c r="I22" s="23">
        <f t="shared" si="1"/>
        <v>796137.91</v>
      </c>
      <c r="J22" s="23">
        <v>356056.45</v>
      </c>
      <c r="K22" s="23">
        <v>440081.46</v>
      </c>
    </row>
    <row r="23" spans="1:11" x14ac:dyDescent="0.3">
      <c r="A23" s="22">
        <v>39021</v>
      </c>
      <c r="B23" s="23">
        <f t="shared" si="2"/>
        <v>6203830.8599999994</v>
      </c>
      <c r="C23" s="23">
        <f t="shared" si="0"/>
        <v>796137.90999999992</v>
      </c>
      <c r="D23" s="23">
        <v>382760.68</v>
      </c>
      <c r="E23" s="23">
        <v>413377.23</v>
      </c>
      <c r="G23" s="22">
        <v>39021</v>
      </c>
      <c r="H23" s="23">
        <f t="shared" si="3"/>
        <v>6203830.8599999994</v>
      </c>
      <c r="I23" s="23">
        <f t="shared" si="1"/>
        <v>796137.90999999992</v>
      </c>
      <c r="J23" s="23">
        <v>382760.68</v>
      </c>
      <c r="K23" s="23">
        <v>413377.23</v>
      </c>
    </row>
    <row r="24" spans="1:11" x14ac:dyDescent="0.3">
      <c r="A24" s="22">
        <v>39386</v>
      </c>
      <c r="B24" s="23">
        <f t="shared" si="2"/>
        <v>5821070.1799999997</v>
      </c>
      <c r="C24" s="23">
        <f t="shared" si="0"/>
        <v>796137.91999999993</v>
      </c>
      <c r="D24" s="23">
        <v>411467.74</v>
      </c>
      <c r="E24" s="23">
        <v>384670.18</v>
      </c>
      <c r="G24" s="22">
        <v>39386</v>
      </c>
      <c r="H24" s="23">
        <f t="shared" si="3"/>
        <v>5821070.1799999997</v>
      </c>
      <c r="I24" s="23">
        <f t="shared" si="1"/>
        <v>796137.91999999993</v>
      </c>
      <c r="J24" s="23">
        <v>411467.74</v>
      </c>
      <c r="K24" s="23">
        <v>384670.18</v>
      </c>
    </row>
    <row r="25" spans="1:11" x14ac:dyDescent="0.3">
      <c r="A25" s="22">
        <v>39752</v>
      </c>
      <c r="B25" s="23">
        <f t="shared" si="2"/>
        <v>5409602.4399999995</v>
      </c>
      <c r="C25" s="23">
        <f t="shared" si="0"/>
        <v>796137.91999999993</v>
      </c>
      <c r="D25" s="23">
        <v>442327.82</v>
      </c>
      <c r="E25" s="23">
        <v>353810.1</v>
      </c>
      <c r="G25" s="22">
        <v>39752</v>
      </c>
      <c r="H25" s="23">
        <f t="shared" si="3"/>
        <v>5409602.4399999995</v>
      </c>
      <c r="I25" s="23">
        <f t="shared" si="1"/>
        <v>796137.91999999993</v>
      </c>
      <c r="J25" s="23">
        <v>442327.82</v>
      </c>
      <c r="K25" s="23">
        <v>353810.1</v>
      </c>
    </row>
    <row r="26" spans="1:11" x14ac:dyDescent="0.3">
      <c r="A26" s="22">
        <v>40117</v>
      </c>
      <c r="B26" s="23">
        <f t="shared" si="2"/>
        <v>4967274.6199999992</v>
      </c>
      <c r="C26" s="23">
        <f t="shared" si="0"/>
        <v>796137.91</v>
      </c>
      <c r="D26" s="23">
        <v>475502.4</v>
      </c>
      <c r="E26" s="23">
        <v>320635.51</v>
      </c>
      <c r="G26" s="22">
        <v>40117</v>
      </c>
      <c r="H26" s="23">
        <f t="shared" si="3"/>
        <v>4967274.6199999992</v>
      </c>
      <c r="I26" s="23">
        <f t="shared" si="1"/>
        <v>796137.91</v>
      </c>
      <c r="J26" s="23">
        <v>475502.4</v>
      </c>
      <c r="K26" s="23">
        <v>320635.51</v>
      </c>
    </row>
    <row r="27" spans="1:11" x14ac:dyDescent="0.3">
      <c r="A27" s="22">
        <v>40482</v>
      </c>
      <c r="B27" s="23">
        <f t="shared" si="2"/>
        <v>4491772.2199999988</v>
      </c>
      <c r="C27" s="23">
        <f t="shared" si="0"/>
        <v>796137.91</v>
      </c>
      <c r="D27" s="23">
        <v>511165.08</v>
      </c>
      <c r="E27" s="23">
        <v>284972.83</v>
      </c>
      <c r="G27" s="22">
        <v>40482</v>
      </c>
      <c r="H27" s="23">
        <f t="shared" si="3"/>
        <v>4491772.2199999988</v>
      </c>
      <c r="I27" s="23">
        <f t="shared" si="1"/>
        <v>796137.91</v>
      </c>
      <c r="J27" s="23">
        <v>511165.08</v>
      </c>
      <c r="K27" s="23">
        <v>284972.83</v>
      </c>
    </row>
    <row r="28" spans="1:11" x14ac:dyDescent="0.3">
      <c r="A28" s="22">
        <v>40847</v>
      </c>
      <c r="B28" s="23">
        <f t="shared" si="2"/>
        <v>3980607.1399999987</v>
      </c>
      <c r="C28" s="23">
        <f t="shared" si="0"/>
        <v>796137.90999999992</v>
      </c>
      <c r="D28" s="23">
        <v>549502.46</v>
      </c>
      <c r="E28" s="23">
        <v>246635.45</v>
      </c>
      <c r="G28" s="22">
        <v>40847</v>
      </c>
      <c r="H28" s="23">
        <f t="shared" si="3"/>
        <v>3980607.1399999987</v>
      </c>
      <c r="I28" s="23">
        <f t="shared" si="1"/>
        <v>796137.90999999992</v>
      </c>
      <c r="J28" s="23">
        <v>549502.46</v>
      </c>
      <c r="K28" s="23">
        <v>246635.45</v>
      </c>
    </row>
    <row r="29" spans="1:11" x14ac:dyDescent="0.3">
      <c r="A29" s="22">
        <v>41213</v>
      </c>
      <c r="B29" s="23">
        <f t="shared" si="2"/>
        <v>3431104.6799999988</v>
      </c>
      <c r="C29" s="23">
        <f t="shared" si="0"/>
        <v>796137.92</v>
      </c>
      <c r="D29" s="23">
        <v>590715.15</v>
      </c>
      <c r="E29" s="23">
        <v>205422.77</v>
      </c>
      <c r="G29" s="22">
        <v>41213</v>
      </c>
      <c r="H29" s="23">
        <f t="shared" si="3"/>
        <v>3431104.6799999988</v>
      </c>
      <c r="I29" s="23">
        <f t="shared" si="1"/>
        <v>796137.92</v>
      </c>
      <c r="J29" s="23">
        <v>590715.15</v>
      </c>
      <c r="K29" s="23">
        <v>205422.77</v>
      </c>
    </row>
    <row r="30" spans="1:11" x14ac:dyDescent="0.3">
      <c r="A30" s="22">
        <v>41578</v>
      </c>
      <c r="B30" s="23">
        <f t="shared" si="2"/>
        <v>2840389.5299999989</v>
      </c>
      <c r="C30" s="23">
        <f t="shared" si="0"/>
        <v>796137.91</v>
      </c>
      <c r="D30" s="23">
        <v>635018.78</v>
      </c>
      <c r="E30" s="23">
        <v>161119.13</v>
      </c>
      <c r="G30" s="22">
        <v>41578</v>
      </c>
      <c r="H30" s="23">
        <f t="shared" si="3"/>
        <v>2840389.5299999989</v>
      </c>
      <c r="I30" s="23">
        <f t="shared" si="1"/>
        <v>796137.91</v>
      </c>
      <c r="J30" s="23">
        <v>635018.78</v>
      </c>
      <c r="K30" s="23">
        <v>161119.13</v>
      </c>
    </row>
    <row r="31" spans="1:11" x14ac:dyDescent="0.3">
      <c r="A31" s="22">
        <v>41943</v>
      </c>
      <c r="B31" s="23">
        <f t="shared" si="2"/>
        <v>2205370.7499999991</v>
      </c>
      <c r="C31" s="23">
        <f t="shared" si="0"/>
        <v>796137.90999999992</v>
      </c>
      <c r="D31" s="23">
        <v>682645.19</v>
      </c>
      <c r="E31" s="23">
        <v>113492.72</v>
      </c>
      <c r="G31" s="22">
        <v>41943</v>
      </c>
      <c r="H31" s="23">
        <f t="shared" si="3"/>
        <v>2205370.7499999991</v>
      </c>
      <c r="I31" s="23">
        <f t="shared" si="1"/>
        <v>796137.90999999992</v>
      </c>
      <c r="J31" s="23">
        <v>682645.19</v>
      </c>
      <c r="K31" s="23">
        <v>113492.72</v>
      </c>
    </row>
    <row r="32" spans="1:11" x14ac:dyDescent="0.3">
      <c r="A32" s="22">
        <v>42308</v>
      </c>
      <c r="B32" s="23">
        <f t="shared" si="2"/>
        <v>1522725.5599999991</v>
      </c>
      <c r="C32" s="23">
        <f t="shared" si="0"/>
        <v>796137.90999999992</v>
      </c>
      <c r="D32" s="23">
        <v>733843.58</v>
      </c>
      <c r="E32" s="23">
        <v>62294.33</v>
      </c>
      <c r="G32" s="22">
        <v>42308</v>
      </c>
      <c r="H32" s="23">
        <f t="shared" si="3"/>
        <v>1522725.5599999991</v>
      </c>
      <c r="I32" s="23">
        <f t="shared" si="1"/>
        <v>796137.90999999992</v>
      </c>
      <c r="J32" s="23">
        <v>733843.58</v>
      </c>
      <c r="K32" s="23">
        <v>62294.33</v>
      </c>
    </row>
    <row r="33" spans="1:11" x14ac:dyDescent="0.3">
      <c r="A33" s="22">
        <v>42674</v>
      </c>
      <c r="B33" s="23">
        <f t="shared" si="2"/>
        <v>788881.97999999917</v>
      </c>
      <c r="C33" s="23">
        <f t="shared" si="0"/>
        <v>796137.91</v>
      </c>
      <c r="D33" s="23">
        <v>788881.85</v>
      </c>
      <c r="E33" s="23">
        <v>7256.06</v>
      </c>
      <c r="G33" s="22">
        <v>42674</v>
      </c>
      <c r="H33" s="23">
        <f t="shared" si="3"/>
        <v>788881.97999999917</v>
      </c>
      <c r="I33" s="23">
        <f t="shared" si="1"/>
        <v>796137.91</v>
      </c>
      <c r="J33" s="23">
        <v>788881.85</v>
      </c>
      <c r="K33" s="23">
        <v>7256.06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15651166.670000002</v>
      </c>
      <c r="D36" s="29">
        <f>SUM(D14:D35)</f>
        <v>8924166.870000001</v>
      </c>
      <c r="E36" s="29">
        <f>SUM(E14:E35)</f>
        <v>6726999.7999999989</v>
      </c>
      <c r="G36" s="27" t="s">
        <v>97</v>
      </c>
      <c r="H36" s="28"/>
      <c r="I36" s="29">
        <f>SUM(I14:I35)</f>
        <v>15651166.670000002</v>
      </c>
      <c r="J36" s="29">
        <f>SUM(J14:J35)</f>
        <v>8924166.870000001</v>
      </c>
      <c r="K36" s="29">
        <f>SUM(K14:K35)</f>
        <v>6726999.7999999989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123</v>
      </c>
      <c r="B3" s="14"/>
      <c r="C3" s="14"/>
      <c r="D3" s="14"/>
      <c r="E3" s="15"/>
      <c r="G3" s="13" t="s">
        <v>124</v>
      </c>
      <c r="H3" s="14"/>
      <c r="I3" s="14"/>
      <c r="J3" s="14"/>
      <c r="K3" s="15"/>
    </row>
    <row r="5" spans="1:11" x14ac:dyDescent="0.3">
      <c r="A5" s="16" t="s">
        <v>75</v>
      </c>
      <c r="C5" s="17">
        <v>870630</v>
      </c>
      <c r="G5" s="16" t="s">
        <v>76</v>
      </c>
      <c r="I5" s="17">
        <v>870630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37956</v>
      </c>
      <c r="B14" s="23">
        <v>870630</v>
      </c>
      <c r="C14" s="23">
        <f>D14+E14</f>
        <v>69861.600000000006</v>
      </c>
      <c r="D14" s="23">
        <v>26330.1</v>
      </c>
      <c r="E14" s="23">
        <v>43531.5</v>
      </c>
      <c r="G14" s="22">
        <v>37956</v>
      </c>
      <c r="H14" s="23">
        <v>870630</v>
      </c>
      <c r="I14" s="23">
        <f>J14+K14</f>
        <v>69861.600000000006</v>
      </c>
      <c r="J14" s="23">
        <v>26330.1</v>
      </c>
      <c r="K14" s="23">
        <v>43531.5</v>
      </c>
    </row>
    <row r="15" spans="1:11" x14ac:dyDescent="0.3">
      <c r="A15" s="22">
        <v>38322</v>
      </c>
      <c r="B15" s="23">
        <f>B14-D14</f>
        <v>844299.9</v>
      </c>
      <c r="C15" s="23">
        <f t="shared" ref="C15:C33" si="0">D15+E15</f>
        <v>69861.600000000006</v>
      </c>
      <c r="D15" s="23">
        <v>27646.61</v>
      </c>
      <c r="E15" s="23">
        <v>42214.99</v>
      </c>
      <c r="G15" s="22">
        <v>38322</v>
      </c>
      <c r="H15" s="23">
        <f>H14-J14</f>
        <v>844299.9</v>
      </c>
      <c r="I15" s="23">
        <f t="shared" ref="I15:I33" si="1">J15+K15</f>
        <v>69861.600000000006</v>
      </c>
      <c r="J15" s="23">
        <v>27646.61</v>
      </c>
      <c r="K15" s="23">
        <v>42214.99</v>
      </c>
    </row>
    <row r="16" spans="1:11" x14ac:dyDescent="0.3">
      <c r="A16" s="22">
        <v>38687</v>
      </c>
      <c r="B16" s="23">
        <f t="shared" ref="B16:B33" si="2">B15-D15</f>
        <v>816653.29</v>
      </c>
      <c r="C16" s="23">
        <f t="shared" si="0"/>
        <v>69861.600000000006</v>
      </c>
      <c r="D16" s="23">
        <v>29028.94</v>
      </c>
      <c r="E16" s="23">
        <v>40832.660000000003</v>
      </c>
      <c r="G16" s="22">
        <v>38687</v>
      </c>
      <c r="H16" s="23">
        <f t="shared" ref="H16:H33" si="3">H15-J15</f>
        <v>816653.29</v>
      </c>
      <c r="I16" s="23">
        <f t="shared" si="1"/>
        <v>69861.600000000006</v>
      </c>
      <c r="J16" s="23">
        <v>29028.94</v>
      </c>
      <c r="K16" s="23">
        <v>40832.660000000003</v>
      </c>
    </row>
    <row r="17" spans="1:11" x14ac:dyDescent="0.3">
      <c r="A17" s="22">
        <v>39052</v>
      </c>
      <c r="B17" s="23">
        <f t="shared" si="2"/>
        <v>787624.35000000009</v>
      </c>
      <c r="C17" s="23">
        <f t="shared" si="0"/>
        <v>69861.61</v>
      </c>
      <c r="D17" s="23">
        <v>30480.39</v>
      </c>
      <c r="E17" s="23">
        <v>39381.22</v>
      </c>
      <c r="G17" s="22">
        <v>39052</v>
      </c>
      <c r="H17" s="23">
        <f t="shared" si="3"/>
        <v>787624.35000000009</v>
      </c>
      <c r="I17" s="23">
        <f t="shared" si="1"/>
        <v>69861.61</v>
      </c>
      <c r="J17" s="23">
        <v>30480.39</v>
      </c>
      <c r="K17" s="23">
        <v>39381.22</v>
      </c>
    </row>
    <row r="18" spans="1:11" x14ac:dyDescent="0.3">
      <c r="A18" s="22">
        <v>39417</v>
      </c>
      <c r="B18" s="23">
        <f t="shared" si="2"/>
        <v>757143.96000000008</v>
      </c>
      <c r="C18" s="23">
        <f t="shared" si="0"/>
        <v>69861.61</v>
      </c>
      <c r="D18" s="23">
        <v>32004.41</v>
      </c>
      <c r="E18" s="23">
        <v>37857.199999999997</v>
      </c>
      <c r="G18" s="22">
        <v>39417</v>
      </c>
      <c r="H18" s="23">
        <f t="shared" si="3"/>
        <v>757143.96000000008</v>
      </c>
      <c r="I18" s="23">
        <f t="shared" si="1"/>
        <v>69861.61</v>
      </c>
      <c r="J18" s="23">
        <v>32004.41</v>
      </c>
      <c r="K18" s="23">
        <v>37857.199999999997</v>
      </c>
    </row>
    <row r="19" spans="1:11" x14ac:dyDescent="0.3">
      <c r="A19" s="22">
        <v>39783</v>
      </c>
      <c r="B19" s="23">
        <f t="shared" si="2"/>
        <v>725139.55</v>
      </c>
      <c r="C19" s="23">
        <f t="shared" si="0"/>
        <v>69861.61</v>
      </c>
      <c r="D19" s="23">
        <v>33604.629999999997</v>
      </c>
      <c r="E19" s="23">
        <v>36256.980000000003</v>
      </c>
      <c r="G19" s="22">
        <v>39783</v>
      </c>
      <c r="H19" s="23">
        <f t="shared" si="3"/>
        <v>725139.55</v>
      </c>
      <c r="I19" s="23">
        <f t="shared" si="1"/>
        <v>69861.61</v>
      </c>
      <c r="J19" s="23">
        <v>33604.629999999997</v>
      </c>
      <c r="K19" s="23">
        <v>36256.980000000003</v>
      </c>
    </row>
    <row r="20" spans="1:11" x14ac:dyDescent="0.3">
      <c r="A20" s="22">
        <v>40148</v>
      </c>
      <c r="B20" s="23">
        <f t="shared" si="2"/>
        <v>691534.92</v>
      </c>
      <c r="C20" s="23">
        <f t="shared" si="0"/>
        <v>69861.61</v>
      </c>
      <c r="D20" s="23">
        <v>35284.86</v>
      </c>
      <c r="E20" s="23">
        <v>34576.75</v>
      </c>
      <c r="G20" s="22">
        <v>40148</v>
      </c>
      <c r="H20" s="23">
        <f t="shared" si="3"/>
        <v>691534.92</v>
      </c>
      <c r="I20" s="23">
        <f t="shared" si="1"/>
        <v>69861.61</v>
      </c>
      <c r="J20" s="23">
        <v>35284.86</v>
      </c>
      <c r="K20" s="23">
        <v>34576.75</v>
      </c>
    </row>
    <row r="21" spans="1:11" x14ac:dyDescent="0.3">
      <c r="A21" s="22">
        <v>40513</v>
      </c>
      <c r="B21" s="23">
        <f t="shared" si="2"/>
        <v>656250.06000000006</v>
      </c>
      <c r="C21" s="23">
        <f t="shared" si="0"/>
        <v>69861.600000000006</v>
      </c>
      <c r="D21" s="23">
        <v>37049.1</v>
      </c>
      <c r="E21" s="23">
        <v>32812.5</v>
      </c>
      <c r="G21" s="22">
        <v>40513</v>
      </c>
      <c r="H21" s="23">
        <f t="shared" si="3"/>
        <v>656250.06000000006</v>
      </c>
      <c r="I21" s="23">
        <f t="shared" si="1"/>
        <v>69861.600000000006</v>
      </c>
      <c r="J21" s="23">
        <v>37049.1</v>
      </c>
      <c r="K21" s="23">
        <v>32812.5</v>
      </c>
    </row>
    <row r="22" spans="1:11" x14ac:dyDescent="0.3">
      <c r="A22" s="22">
        <v>40878</v>
      </c>
      <c r="B22" s="23">
        <f t="shared" si="2"/>
        <v>619200.96000000008</v>
      </c>
      <c r="C22" s="23">
        <f t="shared" si="0"/>
        <v>69861.61</v>
      </c>
      <c r="D22" s="23">
        <v>38901.56</v>
      </c>
      <c r="E22" s="23">
        <v>30960.05</v>
      </c>
      <c r="G22" s="22">
        <v>40878</v>
      </c>
      <c r="H22" s="23">
        <f t="shared" si="3"/>
        <v>619200.96000000008</v>
      </c>
      <c r="I22" s="23">
        <f t="shared" si="1"/>
        <v>69861.61</v>
      </c>
      <c r="J22" s="23">
        <v>38901.56</v>
      </c>
      <c r="K22" s="23">
        <v>30960.05</v>
      </c>
    </row>
    <row r="23" spans="1:11" x14ac:dyDescent="0.3">
      <c r="A23" s="22">
        <v>41244</v>
      </c>
      <c r="B23" s="23">
        <f t="shared" si="2"/>
        <v>580299.40000000014</v>
      </c>
      <c r="C23" s="23">
        <f t="shared" si="0"/>
        <v>69861.600000000006</v>
      </c>
      <c r="D23" s="23">
        <v>40846.629999999997</v>
      </c>
      <c r="E23" s="23">
        <v>29014.97</v>
      </c>
      <c r="G23" s="22">
        <v>41244</v>
      </c>
      <c r="H23" s="23">
        <f t="shared" si="3"/>
        <v>580299.40000000014</v>
      </c>
      <c r="I23" s="23">
        <f t="shared" si="1"/>
        <v>69861.600000000006</v>
      </c>
      <c r="J23" s="23">
        <v>40846.629999999997</v>
      </c>
      <c r="K23" s="23">
        <v>29014.97</v>
      </c>
    </row>
    <row r="24" spans="1:11" x14ac:dyDescent="0.3">
      <c r="A24" s="22">
        <v>41609</v>
      </c>
      <c r="B24" s="23">
        <f t="shared" si="2"/>
        <v>539452.77000000014</v>
      </c>
      <c r="C24" s="23">
        <f t="shared" si="0"/>
        <v>69861.600000000006</v>
      </c>
      <c r="D24" s="23">
        <v>42888.959999999999</v>
      </c>
      <c r="E24" s="23">
        <v>26972.639999999999</v>
      </c>
      <c r="G24" s="22">
        <v>41609</v>
      </c>
      <c r="H24" s="23">
        <f t="shared" si="3"/>
        <v>539452.77000000014</v>
      </c>
      <c r="I24" s="23">
        <f t="shared" si="1"/>
        <v>69861.600000000006</v>
      </c>
      <c r="J24" s="23">
        <v>42888.959999999999</v>
      </c>
      <c r="K24" s="23">
        <v>26972.639999999999</v>
      </c>
    </row>
    <row r="25" spans="1:11" x14ac:dyDescent="0.3">
      <c r="A25" s="22">
        <v>41974</v>
      </c>
      <c r="B25" s="23">
        <f t="shared" si="2"/>
        <v>496563.81000000011</v>
      </c>
      <c r="C25" s="23">
        <f t="shared" si="0"/>
        <v>69861.600000000006</v>
      </c>
      <c r="D25" s="23">
        <v>45033.41</v>
      </c>
      <c r="E25" s="23">
        <v>24828.19</v>
      </c>
      <c r="G25" s="22">
        <v>41974</v>
      </c>
      <c r="H25" s="23">
        <f t="shared" si="3"/>
        <v>496563.81000000011</v>
      </c>
      <c r="I25" s="23">
        <f t="shared" si="1"/>
        <v>69861.600000000006</v>
      </c>
      <c r="J25" s="23">
        <v>45033.41</v>
      </c>
      <c r="K25" s="23">
        <v>24828.19</v>
      </c>
    </row>
    <row r="26" spans="1:11" x14ac:dyDescent="0.3">
      <c r="A26" s="22">
        <v>42339</v>
      </c>
      <c r="B26" s="23">
        <f t="shared" si="2"/>
        <v>451530.40000000014</v>
      </c>
      <c r="C26" s="23">
        <f t="shared" si="0"/>
        <v>69861.600000000006</v>
      </c>
      <c r="D26" s="23">
        <v>47285.08</v>
      </c>
      <c r="E26" s="23">
        <v>22576.52</v>
      </c>
      <c r="G26" s="22">
        <v>42339</v>
      </c>
      <c r="H26" s="23">
        <f t="shared" si="3"/>
        <v>451530.40000000014</v>
      </c>
      <c r="I26" s="23">
        <f t="shared" si="1"/>
        <v>69861.600000000006</v>
      </c>
      <c r="J26" s="23">
        <v>47285.08</v>
      </c>
      <c r="K26" s="23">
        <v>22576.52</v>
      </c>
    </row>
    <row r="27" spans="1:11" x14ac:dyDescent="0.3">
      <c r="A27" s="22">
        <v>42705</v>
      </c>
      <c r="B27" s="23">
        <f t="shared" si="2"/>
        <v>404245.32000000012</v>
      </c>
      <c r="C27" s="23">
        <f t="shared" si="0"/>
        <v>69861.61</v>
      </c>
      <c r="D27" s="23">
        <v>49649.34</v>
      </c>
      <c r="E27" s="23">
        <v>20212.27</v>
      </c>
      <c r="G27" s="22">
        <v>42705</v>
      </c>
      <c r="H27" s="23">
        <f t="shared" si="3"/>
        <v>404245.32000000012</v>
      </c>
      <c r="I27" s="23">
        <f t="shared" si="1"/>
        <v>69861.61</v>
      </c>
      <c r="J27" s="23">
        <v>49649.34</v>
      </c>
      <c r="K27" s="23">
        <v>20212.27</v>
      </c>
    </row>
    <row r="28" spans="1:11" x14ac:dyDescent="0.3">
      <c r="A28" s="22">
        <v>43070</v>
      </c>
      <c r="B28" s="23">
        <f t="shared" si="2"/>
        <v>354595.9800000001</v>
      </c>
      <c r="C28" s="23">
        <f t="shared" si="0"/>
        <v>69861.600000000006</v>
      </c>
      <c r="D28" s="23">
        <v>52131.8</v>
      </c>
      <c r="E28" s="23">
        <v>17729.8</v>
      </c>
      <c r="G28" s="22">
        <v>43070</v>
      </c>
      <c r="H28" s="23">
        <f t="shared" si="3"/>
        <v>354595.9800000001</v>
      </c>
      <c r="I28" s="23">
        <f t="shared" si="1"/>
        <v>69861.600000000006</v>
      </c>
      <c r="J28" s="23">
        <v>52131.8</v>
      </c>
      <c r="K28" s="23">
        <v>17729.8</v>
      </c>
    </row>
    <row r="29" spans="1:11" x14ac:dyDescent="0.3">
      <c r="A29" s="22">
        <v>43435</v>
      </c>
      <c r="B29" s="23">
        <f t="shared" si="2"/>
        <v>302464.18000000011</v>
      </c>
      <c r="C29" s="23">
        <f t="shared" si="0"/>
        <v>69861.600000000006</v>
      </c>
      <c r="D29" s="23">
        <v>54738.39</v>
      </c>
      <c r="E29" s="23">
        <v>15123.21</v>
      </c>
      <c r="G29" s="22">
        <v>43435</v>
      </c>
      <c r="H29" s="23">
        <f t="shared" si="3"/>
        <v>302464.18000000011</v>
      </c>
      <c r="I29" s="23">
        <f t="shared" si="1"/>
        <v>69861.600000000006</v>
      </c>
      <c r="J29" s="23">
        <v>54738.39</v>
      </c>
      <c r="K29" s="23">
        <v>15123.21</v>
      </c>
    </row>
    <row r="30" spans="1:11" x14ac:dyDescent="0.3">
      <c r="A30" s="22">
        <v>43800</v>
      </c>
      <c r="B30" s="23">
        <f t="shared" si="2"/>
        <v>247725.7900000001</v>
      </c>
      <c r="C30" s="23">
        <f t="shared" si="0"/>
        <v>69861.600000000006</v>
      </c>
      <c r="D30" s="23">
        <v>57475.31</v>
      </c>
      <c r="E30" s="23">
        <v>12386.29</v>
      </c>
      <c r="G30" s="22">
        <v>43800</v>
      </c>
      <c r="H30" s="23">
        <f t="shared" si="3"/>
        <v>247725.7900000001</v>
      </c>
      <c r="I30" s="23">
        <f t="shared" si="1"/>
        <v>69861.600000000006</v>
      </c>
      <c r="J30" s="23">
        <v>57475.31</v>
      </c>
      <c r="K30" s="23">
        <v>12386.29</v>
      </c>
    </row>
    <row r="31" spans="1:11" x14ac:dyDescent="0.3">
      <c r="A31" s="22">
        <v>44166</v>
      </c>
      <c r="B31" s="23">
        <f t="shared" si="2"/>
        <v>190250.4800000001</v>
      </c>
      <c r="C31" s="23">
        <f t="shared" si="0"/>
        <v>69861.600000000006</v>
      </c>
      <c r="D31" s="23">
        <v>60349.08</v>
      </c>
      <c r="E31" s="23">
        <v>9512.52</v>
      </c>
      <c r="G31" s="22">
        <v>44166</v>
      </c>
      <c r="H31" s="23">
        <f t="shared" si="3"/>
        <v>190250.4800000001</v>
      </c>
      <c r="I31" s="23">
        <f t="shared" si="1"/>
        <v>69861.600000000006</v>
      </c>
      <c r="J31" s="23">
        <v>60349.08</v>
      </c>
      <c r="K31" s="23">
        <v>9512.52</v>
      </c>
    </row>
    <row r="32" spans="1:11" x14ac:dyDescent="0.3">
      <c r="A32" s="22">
        <v>44531</v>
      </c>
      <c r="B32" s="23">
        <f t="shared" si="2"/>
        <v>129901.4000000001</v>
      </c>
      <c r="C32" s="23">
        <f t="shared" si="0"/>
        <v>69861.61</v>
      </c>
      <c r="D32" s="23">
        <v>63366.54</v>
      </c>
      <c r="E32" s="23">
        <v>6495.07</v>
      </c>
      <c r="G32" s="22">
        <v>44531</v>
      </c>
      <c r="H32" s="23">
        <f t="shared" si="3"/>
        <v>129901.4000000001</v>
      </c>
      <c r="I32" s="23">
        <f t="shared" si="1"/>
        <v>69861.61</v>
      </c>
      <c r="J32" s="23">
        <v>63366.54</v>
      </c>
      <c r="K32" s="23">
        <v>6495.07</v>
      </c>
    </row>
    <row r="33" spans="1:11" x14ac:dyDescent="0.3">
      <c r="A33" s="22">
        <v>44896</v>
      </c>
      <c r="B33" s="23">
        <f t="shared" si="2"/>
        <v>66534.860000000102</v>
      </c>
      <c r="C33" s="23">
        <f t="shared" si="0"/>
        <v>69861.600000000006</v>
      </c>
      <c r="D33" s="23">
        <v>66534.86</v>
      </c>
      <c r="E33" s="23">
        <v>3326.74</v>
      </c>
      <c r="G33" s="22">
        <v>44896</v>
      </c>
      <c r="H33" s="23">
        <f t="shared" si="3"/>
        <v>66534.860000000102</v>
      </c>
      <c r="I33" s="23">
        <f t="shared" si="1"/>
        <v>69861.600000000006</v>
      </c>
      <c r="J33" s="23">
        <v>66534.86</v>
      </c>
      <c r="K33" s="23">
        <v>3326.74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1397232.0700000003</v>
      </c>
      <c r="D36" s="29">
        <f>SUM(D14:D35)</f>
        <v>870630</v>
      </c>
      <c r="E36" s="29">
        <f>SUM(E14:E35)</f>
        <v>526602.07000000018</v>
      </c>
      <c r="G36" s="27" t="s">
        <v>97</v>
      </c>
      <c r="H36" s="28"/>
      <c r="I36" s="29">
        <f>SUM(I14:I35)</f>
        <v>1397232.0700000003</v>
      </c>
      <c r="J36" s="29">
        <f>SUM(J14:J35)</f>
        <v>870630</v>
      </c>
      <c r="K36" s="29">
        <f>SUM(K14:K35)</f>
        <v>526602.07000000018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125</v>
      </c>
      <c r="B3" s="14"/>
      <c r="C3" s="14"/>
      <c r="D3" s="14"/>
      <c r="E3" s="15"/>
      <c r="G3" s="13" t="s">
        <v>126</v>
      </c>
      <c r="H3" s="14"/>
      <c r="I3" s="14"/>
      <c r="J3" s="14"/>
      <c r="K3" s="15"/>
    </row>
    <row r="5" spans="1:11" x14ac:dyDescent="0.3">
      <c r="A5" s="16" t="s">
        <v>75</v>
      </c>
      <c r="C5" s="17">
        <v>1296105</v>
      </c>
      <c r="G5" s="16" t="s">
        <v>76</v>
      </c>
      <c r="I5" s="17">
        <v>1296105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37956</v>
      </c>
      <c r="B14" s="23">
        <v>1296105</v>
      </c>
      <c r="C14" s="23">
        <f>D14+E14</f>
        <v>104002.82</v>
      </c>
      <c r="D14" s="23">
        <v>39197.57</v>
      </c>
      <c r="E14" s="23">
        <v>64805.25</v>
      </c>
      <c r="G14" s="22">
        <v>37956</v>
      </c>
      <c r="H14" s="23">
        <v>1296105</v>
      </c>
      <c r="I14" s="23">
        <f>J14+K14</f>
        <v>104002.82</v>
      </c>
      <c r="J14" s="23">
        <v>39197.57</v>
      </c>
      <c r="K14" s="23">
        <v>64805.25</v>
      </c>
    </row>
    <row r="15" spans="1:11" x14ac:dyDescent="0.3">
      <c r="A15" s="22">
        <v>38322</v>
      </c>
      <c r="B15" s="23">
        <f>B14-D14</f>
        <v>1256907.43</v>
      </c>
      <c r="C15" s="23">
        <f t="shared" ref="C15:C33" si="0">D15+E15</f>
        <v>104002.82</v>
      </c>
      <c r="D15" s="23">
        <v>41157.449999999997</v>
      </c>
      <c r="E15" s="23">
        <v>62845.37</v>
      </c>
      <c r="G15" s="22">
        <v>38322</v>
      </c>
      <c r="H15" s="23">
        <f>H14-J14</f>
        <v>1256907.43</v>
      </c>
      <c r="I15" s="23">
        <f t="shared" ref="I15:I33" si="1">J15+K15</f>
        <v>104002.82</v>
      </c>
      <c r="J15" s="23">
        <v>41157.449999999997</v>
      </c>
      <c r="K15" s="23">
        <v>62845.37</v>
      </c>
    </row>
    <row r="16" spans="1:11" x14ac:dyDescent="0.3">
      <c r="A16" s="22">
        <v>38687</v>
      </c>
      <c r="B16" s="23">
        <f t="shared" ref="B16:B33" si="2">B15-D15</f>
        <v>1215749.98</v>
      </c>
      <c r="C16" s="23">
        <f t="shared" si="0"/>
        <v>104002.82</v>
      </c>
      <c r="D16" s="23">
        <v>43215.32</v>
      </c>
      <c r="E16" s="23">
        <v>60787.5</v>
      </c>
      <c r="G16" s="22">
        <v>38687</v>
      </c>
      <c r="H16" s="23">
        <f t="shared" ref="H16:H33" si="3">H15-J15</f>
        <v>1215749.98</v>
      </c>
      <c r="I16" s="23">
        <f t="shared" si="1"/>
        <v>104002.82</v>
      </c>
      <c r="J16" s="23">
        <v>43215.32</v>
      </c>
      <c r="K16" s="23">
        <v>60787.5</v>
      </c>
    </row>
    <row r="17" spans="1:11" x14ac:dyDescent="0.3">
      <c r="A17" s="22">
        <v>39052</v>
      </c>
      <c r="B17" s="23">
        <f t="shared" si="2"/>
        <v>1172534.6599999999</v>
      </c>
      <c r="C17" s="23">
        <f t="shared" si="0"/>
        <v>104002.82</v>
      </c>
      <c r="D17" s="23">
        <v>45376.09</v>
      </c>
      <c r="E17" s="23">
        <v>58626.73</v>
      </c>
      <c r="G17" s="22">
        <v>39052</v>
      </c>
      <c r="H17" s="23">
        <f t="shared" si="3"/>
        <v>1172534.6599999999</v>
      </c>
      <c r="I17" s="23">
        <f t="shared" si="1"/>
        <v>104002.82</v>
      </c>
      <c r="J17" s="23">
        <v>45376.09</v>
      </c>
      <c r="K17" s="23">
        <v>58626.73</v>
      </c>
    </row>
    <row r="18" spans="1:11" x14ac:dyDescent="0.3">
      <c r="A18" s="22">
        <v>39417</v>
      </c>
      <c r="B18" s="23">
        <f t="shared" si="2"/>
        <v>1127158.5699999998</v>
      </c>
      <c r="C18" s="23">
        <f t="shared" si="0"/>
        <v>104002.82</v>
      </c>
      <c r="D18" s="23">
        <v>47644.89</v>
      </c>
      <c r="E18" s="23">
        <v>56357.93</v>
      </c>
      <c r="G18" s="22">
        <v>39417</v>
      </c>
      <c r="H18" s="23">
        <f t="shared" si="3"/>
        <v>1127158.5699999998</v>
      </c>
      <c r="I18" s="23">
        <f t="shared" si="1"/>
        <v>104002.82</v>
      </c>
      <c r="J18" s="23">
        <v>47644.89</v>
      </c>
      <c r="K18" s="23">
        <v>56357.93</v>
      </c>
    </row>
    <row r="19" spans="1:11" x14ac:dyDescent="0.3">
      <c r="A19" s="22">
        <v>39783</v>
      </c>
      <c r="B19" s="23">
        <f t="shared" si="2"/>
        <v>1079513.68</v>
      </c>
      <c r="C19" s="23">
        <f t="shared" si="0"/>
        <v>104002.82</v>
      </c>
      <c r="D19" s="23">
        <v>50027.14</v>
      </c>
      <c r="E19" s="23">
        <v>53975.68</v>
      </c>
      <c r="G19" s="22">
        <v>39783</v>
      </c>
      <c r="H19" s="23">
        <f t="shared" si="3"/>
        <v>1079513.68</v>
      </c>
      <c r="I19" s="23">
        <f t="shared" si="1"/>
        <v>104002.82</v>
      </c>
      <c r="J19" s="23">
        <v>50027.14</v>
      </c>
      <c r="K19" s="23">
        <v>53975.68</v>
      </c>
    </row>
    <row r="20" spans="1:11" x14ac:dyDescent="0.3">
      <c r="A20" s="22">
        <v>40148</v>
      </c>
      <c r="B20" s="23">
        <f t="shared" si="2"/>
        <v>1029486.5399999999</v>
      </c>
      <c r="C20" s="23">
        <f t="shared" si="0"/>
        <v>104002.82</v>
      </c>
      <c r="D20" s="23">
        <v>52528.49</v>
      </c>
      <c r="E20" s="23">
        <v>51474.33</v>
      </c>
      <c r="G20" s="22">
        <v>40148</v>
      </c>
      <c r="H20" s="23">
        <f t="shared" si="3"/>
        <v>1029486.5399999999</v>
      </c>
      <c r="I20" s="23">
        <f t="shared" si="1"/>
        <v>104002.82</v>
      </c>
      <c r="J20" s="23">
        <v>52528.49</v>
      </c>
      <c r="K20" s="23">
        <v>51474.33</v>
      </c>
    </row>
    <row r="21" spans="1:11" x14ac:dyDescent="0.3">
      <c r="A21" s="22">
        <v>40513</v>
      </c>
      <c r="B21" s="23">
        <f t="shared" si="2"/>
        <v>976958.04999999993</v>
      </c>
      <c r="C21" s="23">
        <f t="shared" si="0"/>
        <v>104002.82</v>
      </c>
      <c r="D21" s="23">
        <v>55154.92</v>
      </c>
      <c r="E21" s="23">
        <v>48847.9</v>
      </c>
      <c r="G21" s="22">
        <v>40513</v>
      </c>
      <c r="H21" s="23">
        <f t="shared" si="3"/>
        <v>976958.04999999993</v>
      </c>
      <c r="I21" s="23">
        <f t="shared" si="1"/>
        <v>104002.82</v>
      </c>
      <c r="J21" s="23">
        <v>55154.92</v>
      </c>
      <c r="K21" s="23">
        <v>48847.9</v>
      </c>
    </row>
    <row r="22" spans="1:11" x14ac:dyDescent="0.3">
      <c r="A22" s="22">
        <v>40878</v>
      </c>
      <c r="B22" s="23">
        <f t="shared" si="2"/>
        <v>921803.12999999989</v>
      </c>
      <c r="C22" s="23">
        <f t="shared" si="0"/>
        <v>104002.82</v>
      </c>
      <c r="D22" s="23">
        <v>57912.66</v>
      </c>
      <c r="E22" s="23">
        <v>46090.16</v>
      </c>
      <c r="G22" s="22">
        <v>40878</v>
      </c>
      <c r="H22" s="23">
        <f t="shared" si="3"/>
        <v>921803.12999999989</v>
      </c>
      <c r="I22" s="23">
        <f t="shared" si="1"/>
        <v>104002.82</v>
      </c>
      <c r="J22" s="23">
        <v>57912.66</v>
      </c>
      <c r="K22" s="23">
        <v>46090.16</v>
      </c>
    </row>
    <row r="23" spans="1:11" x14ac:dyDescent="0.3">
      <c r="A23" s="22">
        <v>41244</v>
      </c>
      <c r="B23" s="23">
        <f t="shared" si="2"/>
        <v>863890.46999999986</v>
      </c>
      <c r="C23" s="23">
        <f t="shared" si="0"/>
        <v>104002.81</v>
      </c>
      <c r="D23" s="23">
        <v>60808.29</v>
      </c>
      <c r="E23" s="23">
        <v>43194.52</v>
      </c>
      <c r="G23" s="22">
        <v>41244</v>
      </c>
      <c r="H23" s="23">
        <f t="shared" si="3"/>
        <v>863890.46999999986</v>
      </c>
      <c r="I23" s="23">
        <f t="shared" si="1"/>
        <v>104002.81</v>
      </c>
      <c r="J23" s="23">
        <v>60808.29</v>
      </c>
      <c r="K23" s="23">
        <v>43194.52</v>
      </c>
    </row>
    <row r="24" spans="1:11" x14ac:dyDescent="0.3">
      <c r="A24" s="22">
        <v>41609</v>
      </c>
      <c r="B24" s="23">
        <f t="shared" si="2"/>
        <v>803082.17999999982</v>
      </c>
      <c r="C24" s="23">
        <f t="shared" si="0"/>
        <v>104002.82</v>
      </c>
      <c r="D24" s="23">
        <v>63848.71</v>
      </c>
      <c r="E24" s="23">
        <v>40154.11</v>
      </c>
      <c r="G24" s="22">
        <v>41609</v>
      </c>
      <c r="H24" s="23">
        <f t="shared" si="3"/>
        <v>803082.17999999982</v>
      </c>
      <c r="I24" s="23">
        <f t="shared" si="1"/>
        <v>104002.82</v>
      </c>
      <c r="J24" s="23">
        <v>63848.71</v>
      </c>
      <c r="K24" s="23">
        <v>40154.11</v>
      </c>
    </row>
    <row r="25" spans="1:11" x14ac:dyDescent="0.3">
      <c r="A25" s="22">
        <v>41974</v>
      </c>
      <c r="B25" s="23">
        <f t="shared" si="2"/>
        <v>739233.46999999986</v>
      </c>
      <c r="C25" s="23">
        <f t="shared" si="0"/>
        <v>104002.81</v>
      </c>
      <c r="D25" s="23">
        <v>67041.14</v>
      </c>
      <c r="E25" s="23">
        <v>36961.67</v>
      </c>
      <c r="G25" s="22">
        <v>41974</v>
      </c>
      <c r="H25" s="23">
        <f t="shared" si="3"/>
        <v>739233.46999999986</v>
      </c>
      <c r="I25" s="23">
        <f t="shared" si="1"/>
        <v>104002.81</v>
      </c>
      <c r="J25" s="23">
        <v>67041.14</v>
      </c>
      <c r="K25" s="23">
        <v>36961.67</v>
      </c>
    </row>
    <row r="26" spans="1:11" x14ac:dyDescent="0.3">
      <c r="A26" s="22">
        <v>42339</v>
      </c>
      <c r="B26" s="23">
        <f t="shared" si="2"/>
        <v>672192.32999999984</v>
      </c>
      <c r="C26" s="23">
        <f t="shared" si="0"/>
        <v>104002.82</v>
      </c>
      <c r="D26" s="23">
        <v>70393.2</v>
      </c>
      <c r="E26" s="23">
        <v>33609.620000000003</v>
      </c>
      <c r="G26" s="22">
        <v>42339</v>
      </c>
      <c r="H26" s="23">
        <f t="shared" si="3"/>
        <v>672192.32999999984</v>
      </c>
      <c r="I26" s="23">
        <f t="shared" si="1"/>
        <v>104002.82</v>
      </c>
      <c r="J26" s="23">
        <v>70393.2</v>
      </c>
      <c r="K26" s="23">
        <v>33609.620000000003</v>
      </c>
    </row>
    <row r="27" spans="1:11" x14ac:dyDescent="0.3">
      <c r="A27" s="22">
        <v>42705</v>
      </c>
      <c r="B27" s="23">
        <f t="shared" si="2"/>
        <v>601799.12999999989</v>
      </c>
      <c r="C27" s="23">
        <f t="shared" si="0"/>
        <v>104002.82</v>
      </c>
      <c r="D27" s="23">
        <v>73912.86</v>
      </c>
      <c r="E27" s="23">
        <v>30089.96</v>
      </c>
      <c r="G27" s="22">
        <v>42705</v>
      </c>
      <c r="H27" s="23">
        <f t="shared" si="3"/>
        <v>601799.12999999989</v>
      </c>
      <c r="I27" s="23">
        <f t="shared" si="1"/>
        <v>104002.82</v>
      </c>
      <c r="J27" s="23">
        <v>73912.86</v>
      </c>
      <c r="K27" s="23">
        <v>30089.96</v>
      </c>
    </row>
    <row r="28" spans="1:11" x14ac:dyDescent="0.3">
      <c r="A28" s="22">
        <v>43070</v>
      </c>
      <c r="B28" s="23">
        <f t="shared" si="2"/>
        <v>527886.2699999999</v>
      </c>
      <c r="C28" s="23">
        <f t="shared" si="0"/>
        <v>104002.81</v>
      </c>
      <c r="D28" s="23">
        <v>77608.5</v>
      </c>
      <c r="E28" s="23">
        <v>26394.31</v>
      </c>
      <c r="G28" s="22">
        <v>43070</v>
      </c>
      <c r="H28" s="23">
        <f t="shared" si="3"/>
        <v>527886.2699999999</v>
      </c>
      <c r="I28" s="23">
        <f t="shared" si="1"/>
        <v>104002.81</v>
      </c>
      <c r="J28" s="23">
        <v>77608.5</v>
      </c>
      <c r="K28" s="23">
        <v>26394.31</v>
      </c>
    </row>
    <row r="29" spans="1:11" x14ac:dyDescent="0.3">
      <c r="A29" s="22">
        <v>43435</v>
      </c>
      <c r="B29" s="23">
        <f t="shared" si="2"/>
        <v>450277.7699999999</v>
      </c>
      <c r="C29" s="23">
        <f t="shared" si="0"/>
        <v>104002.81999999999</v>
      </c>
      <c r="D29" s="23">
        <v>81488.929999999993</v>
      </c>
      <c r="E29" s="23">
        <v>22513.89</v>
      </c>
      <c r="G29" s="22">
        <v>43435</v>
      </c>
      <c r="H29" s="23">
        <f t="shared" si="3"/>
        <v>450277.7699999999</v>
      </c>
      <c r="I29" s="23">
        <f t="shared" si="1"/>
        <v>104002.81999999999</v>
      </c>
      <c r="J29" s="23">
        <v>81488.929999999993</v>
      </c>
      <c r="K29" s="23">
        <v>22513.89</v>
      </c>
    </row>
    <row r="30" spans="1:11" x14ac:dyDescent="0.3">
      <c r="A30" s="22">
        <v>43800</v>
      </c>
      <c r="B30" s="23">
        <f t="shared" si="2"/>
        <v>368788.83999999991</v>
      </c>
      <c r="C30" s="23">
        <f t="shared" si="0"/>
        <v>104002.82</v>
      </c>
      <c r="D30" s="23">
        <v>85563.38</v>
      </c>
      <c r="E30" s="23">
        <v>18439.439999999999</v>
      </c>
      <c r="G30" s="22">
        <v>43800</v>
      </c>
      <c r="H30" s="23">
        <f t="shared" si="3"/>
        <v>368788.83999999991</v>
      </c>
      <c r="I30" s="23">
        <f t="shared" si="1"/>
        <v>104002.82</v>
      </c>
      <c r="J30" s="23">
        <v>85563.38</v>
      </c>
      <c r="K30" s="23">
        <v>18439.439999999999</v>
      </c>
    </row>
    <row r="31" spans="1:11" x14ac:dyDescent="0.3">
      <c r="A31" s="22">
        <v>44166</v>
      </c>
      <c r="B31" s="23">
        <f t="shared" si="2"/>
        <v>283225.4599999999</v>
      </c>
      <c r="C31" s="23">
        <f t="shared" si="0"/>
        <v>104002.81</v>
      </c>
      <c r="D31" s="23">
        <v>89841.54</v>
      </c>
      <c r="E31" s="23">
        <v>14161.27</v>
      </c>
      <c r="G31" s="22">
        <v>44166</v>
      </c>
      <c r="H31" s="23">
        <f t="shared" si="3"/>
        <v>283225.4599999999</v>
      </c>
      <c r="I31" s="23">
        <f t="shared" si="1"/>
        <v>104002.81</v>
      </c>
      <c r="J31" s="23">
        <v>89841.54</v>
      </c>
      <c r="K31" s="23">
        <v>14161.27</v>
      </c>
    </row>
    <row r="32" spans="1:11" x14ac:dyDescent="0.3">
      <c r="A32" s="22">
        <v>44531</v>
      </c>
      <c r="B32" s="23">
        <f t="shared" si="2"/>
        <v>193383.91999999993</v>
      </c>
      <c r="C32" s="23">
        <f t="shared" si="0"/>
        <v>104002.81999999999</v>
      </c>
      <c r="D32" s="23">
        <v>94333.62</v>
      </c>
      <c r="E32" s="23">
        <v>9669.2000000000007</v>
      </c>
      <c r="G32" s="22">
        <v>44531</v>
      </c>
      <c r="H32" s="23">
        <f t="shared" si="3"/>
        <v>193383.91999999993</v>
      </c>
      <c r="I32" s="23">
        <f t="shared" si="1"/>
        <v>104002.81999999999</v>
      </c>
      <c r="J32" s="23">
        <v>94333.62</v>
      </c>
      <c r="K32" s="23">
        <v>9669.2000000000007</v>
      </c>
    </row>
    <row r="33" spans="1:11" x14ac:dyDescent="0.3">
      <c r="A33" s="22">
        <v>44896</v>
      </c>
      <c r="B33" s="23">
        <f t="shared" si="2"/>
        <v>99050.29999999993</v>
      </c>
      <c r="C33" s="23">
        <f t="shared" si="0"/>
        <v>104002.83</v>
      </c>
      <c r="D33" s="23">
        <v>99050.3</v>
      </c>
      <c r="E33" s="23">
        <v>4952.53</v>
      </c>
      <c r="G33" s="22">
        <v>44896</v>
      </c>
      <c r="H33" s="23">
        <f t="shared" si="3"/>
        <v>99050.29999999993</v>
      </c>
      <c r="I33" s="23">
        <f t="shared" si="1"/>
        <v>104002.83</v>
      </c>
      <c r="J33" s="23">
        <v>99050.3</v>
      </c>
      <c r="K33" s="23">
        <v>4952.53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2080056.3700000008</v>
      </c>
      <c r="D36" s="29">
        <f>SUM(D14:D35)</f>
        <v>1296104.9999999998</v>
      </c>
      <c r="E36" s="29">
        <f>SUM(E14:E35)</f>
        <v>783951.37000000011</v>
      </c>
      <c r="G36" s="27" t="s">
        <v>97</v>
      </c>
      <c r="H36" s="28"/>
      <c r="I36" s="29">
        <f>SUM(I14:I35)</f>
        <v>2080056.3700000008</v>
      </c>
      <c r="J36" s="29">
        <f>SUM(J14:J35)</f>
        <v>1296104.9999999998</v>
      </c>
      <c r="K36" s="29">
        <f>SUM(K14:K35)</f>
        <v>783951.37000000011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127</v>
      </c>
      <c r="B3" s="14"/>
      <c r="C3" s="14"/>
      <c r="D3" s="14"/>
      <c r="E3" s="15"/>
      <c r="G3" s="13" t="s">
        <v>128</v>
      </c>
      <c r="H3" s="14"/>
      <c r="I3" s="14"/>
      <c r="J3" s="14"/>
      <c r="K3" s="15"/>
    </row>
    <row r="5" spans="1:11" x14ac:dyDescent="0.3">
      <c r="A5" s="16" t="s">
        <v>75</v>
      </c>
      <c r="C5" s="17">
        <v>870815</v>
      </c>
      <c r="G5" s="16" t="s">
        <v>76</v>
      </c>
      <c r="I5" s="17">
        <v>870815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38345</v>
      </c>
      <c r="B14" s="23">
        <v>870815</v>
      </c>
      <c r="C14" s="23">
        <f>D14+E14</f>
        <v>69876.45</v>
      </c>
      <c r="D14" s="23">
        <v>26335.7</v>
      </c>
      <c r="E14" s="23">
        <v>43540.75</v>
      </c>
      <c r="G14" s="22">
        <v>38345</v>
      </c>
      <c r="H14" s="23">
        <v>870815</v>
      </c>
      <c r="I14" s="23">
        <f>J14+K14</f>
        <v>69876.45</v>
      </c>
      <c r="J14" s="23">
        <v>26335.7</v>
      </c>
      <c r="K14" s="23">
        <v>43540.75</v>
      </c>
    </row>
    <row r="15" spans="1:11" x14ac:dyDescent="0.3">
      <c r="A15" s="22">
        <v>38710</v>
      </c>
      <c r="B15" s="23">
        <f>B14-D14</f>
        <v>844479.3</v>
      </c>
      <c r="C15" s="23">
        <f t="shared" ref="C15:C33" si="0">D15+E15</f>
        <v>69876.45</v>
      </c>
      <c r="D15" s="23">
        <v>27652.48</v>
      </c>
      <c r="E15" s="23">
        <v>42223.97</v>
      </c>
      <c r="G15" s="22">
        <v>38710</v>
      </c>
      <c r="H15" s="23">
        <f>H14-J14</f>
        <v>844479.3</v>
      </c>
      <c r="I15" s="23">
        <f t="shared" ref="I15:I33" si="1">J15+K15</f>
        <v>69876.45</v>
      </c>
      <c r="J15" s="23">
        <v>27652.48</v>
      </c>
      <c r="K15" s="23">
        <v>42223.97</v>
      </c>
    </row>
    <row r="16" spans="1:11" x14ac:dyDescent="0.3">
      <c r="A16" s="22">
        <v>39075</v>
      </c>
      <c r="B16" s="23">
        <f t="shared" ref="B16:B33" si="2">B15-D15</f>
        <v>816826.82000000007</v>
      </c>
      <c r="C16" s="23">
        <f t="shared" si="0"/>
        <v>69876.45</v>
      </c>
      <c r="D16" s="23">
        <v>29035.11</v>
      </c>
      <c r="E16" s="23">
        <v>40841.339999999997</v>
      </c>
      <c r="G16" s="22">
        <v>39075</v>
      </c>
      <c r="H16" s="23">
        <f t="shared" ref="H16:H33" si="3">H15-J15</f>
        <v>816826.82000000007</v>
      </c>
      <c r="I16" s="23">
        <f t="shared" si="1"/>
        <v>69876.45</v>
      </c>
      <c r="J16" s="23">
        <v>29035.11</v>
      </c>
      <c r="K16" s="23">
        <v>40841.339999999997</v>
      </c>
    </row>
    <row r="17" spans="1:11" x14ac:dyDescent="0.3">
      <c r="A17" s="22">
        <v>39440</v>
      </c>
      <c r="B17" s="23">
        <f t="shared" si="2"/>
        <v>787791.71000000008</v>
      </c>
      <c r="C17" s="23">
        <f t="shared" si="0"/>
        <v>69876.429999999993</v>
      </c>
      <c r="D17" s="23">
        <v>30486.86</v>
      </c>
      <c r="E17" s="23">
        <v>39389.57</v>
      </c>
      <c r="G17" s="22">
        <v>39440</v>
      </c>
      <c r="H17" s="23">
        <f t="shared" si="3"/>
        <v>787791.71000000008</v>
      </c>
      <c r="I17" s="23">
        <f t="shared" si="1"/>
        <v>69876.429999999993</v>
      </c>
      <c r="J17" s="23">
        <v>30486.86</v>
      </c>
      <c r="K17" s="23">
        <v>39389.57</v>
      </c>
    </row>
    <row r="18" spans="1:11" x14ac:dyDescent="0.3">
      <c r="A18" s="22">
        <v>39806</v>
      </c>
      <c r="B18" s="23">
        <f t="shared" si="2"/>
        <v>757304.85000000009</v>
      </c>
      <c r="C18" s="23">
        <f t="shared" si="0"/>
        <v>69876.45</v>
      </c>
      <c r="D18" s="23">
        <v>32011.21</v>
      </c>
      <c r="E18" s="23">
        <v>37865.24</v>
      </c>
      <c r="G18" s="22">
        <v>39806</v>
      </c>
      <c r="H18" s="23">
        <f t="shared" si="3"/>
        <v>757304.85000000009</v>
      </c>
      <c r="I18" s="23">
        <f t="shared" si="1"/>
        <v>69876.45</v>
      </c>
      <c r="J18" s="23">
        <v>32011.21</v>
      </c>
      <c r="K18" s="23">
        <v>37865.24</v>
      </c>
    </row>
    <row r="19" spans="1:11" x14ac:dyDescent="0.3">
      <c r="A19" s="22">
        <v>40171</v>
      </c>
      <c r="B19" s="23">
        <f t="shared" si="2"/>
        <v>725293.64000000013</v>
      </c>
      <c r="C19" s="23">
        <f t="shared" si="0"/>
        <v>69876.45</v>
      </c>
      <c r="D19" s="23">
        <v>33611.769999999997</v>
      </c>
      <c r="E19" s="23">
        <v>36264.68</v>
      </c>
      <c r="G19" s="22">
        <v>40171</v>
      </c>
      <c r="H19" s="23">
        <f t="shared" si="3"/>
        <v>725293.64000000013</v>
      </c>
      <c r="I19" s="23">
        <f t="shared" si="1"/>
        <v>69876.45</v>
      </c>
      <c r="J19" s="23">
        <v>33611.769999999997</v>
      </c>
      <c r="K19" s="23">
        <v>36264.68</v>
      </c>
    </row>
    <row r="20" spans="1:11" x14ac:dyDescent="0.3">
      <c r="A20" s="22">
        <v>40536</v>
      </c>
      <c r="B20" s="23">
        <f t="shared" si="2"/>
        <v>691681.87000000011</v>
      </c>
      <c r="C20" s="23">
        <f t="shared" si="0"/>
        <v>69876.44</v>
      </c>
      <c r="D20" s="23">
        <v>35292.35</v>
      </c>
      <c r="E20" s="23">
        <v>34584.089999999997</v>
      </c>
      <c r="G20" s="22">
        <v>40536</v>
      </c>
      <c r="H20" s="23">
        <f t="shared" si="3"/>
        <v>691681.87000000011</v>
      </c>
      <c r="I20" s="23">
        <f t="shared" si="1"/>
        <v>69876.44</v>
      </c>
      <c r="J20" s="23">
        <v>35292.35</v>
      </c>
      <c r="K20" s="23">
        <v>34584.089999999997</v>
      </c>
    </row>
    <row r="21" spans="1:11" x14ac:dyDescent="0.3">
      <c r="A21" s="22">
        <v>40901</v>
      </c>
      <c r="B21" s="23">
        <f t="shared" si="2"/>
        <v>656389.52000000014</v>
      </c>
      <c r="C21" s="23">
        <f t="shared" si="0"/>
        <v>69876.450000000012</v>
      </c>
      <c r="D21" s="23">
        <v>37056.97</v>
      </c>
      <c r="E21" s="23">
        <v>32819.480000000003</v>
      </c>
      <c r="G21" s="22">
        <v>40901</v>
      </c>
      <c r="H21" s="23">
        <f t="shared" si="3"/>
        <v>656389.52000000014</v>
      </c>
      <c r="I21" s="23">
        <f t="shared" si="1"/>
        <v>69876.450000000012</v>
      </c>
      <c r="J21" s="23">
        <v>37056.97</v>
      </c>
      <c r="K21" s="23">
        <v>32819.480000000003</v>
      </c>
    </row>
    <row r="22" spans="1:11" x14ac:dyDescent="0.3">
      <c r="A22" s="22">
        <v>41267</v>
      </c>
      <c r="B22" s="23">
        <f t="shared" si="2"/>
        <v>619332.55000000016</v>
      </c>
      <c r="C22" s="23">
        <f t="shared" si="0"/>
        <v>69876.45</v>
      </c>
      <c r="D22" s="23">
        <v>38909.82</v>
      </c>
      <c r="E22" s="23">
        <v>30966.63</v>
      </c>
      <c r="G22" s="22">
        <v>41267</v>
      </c>
      <c r="H22" s="23">
        <f t="shared" si="3"/>
        <v>619332.55000000016</v>
      </c>
      <c r="I22" s="23">
        <f t="shared" si="1"/>
        <v>69876.45</v>
      </c>
      <c r="J22" s="23">
        <v>38909.82</v>
      </c>
      <c r="K22" s="23">
        <v>30966.63</v>
      </c>
    </row>
    <row r="23" spans="1:11" x14ac:dyDescent="0.3">
      <c r="A23" s="22">
        <v>41632</v>
      </c>
      <c r="B23" s="23">
        <f t="shared" si="2"/>
        <v>580422.73000000021</v>
      </c>
      <c r="C23" s="23">
        <f t="shared" si="0"/>
        <v>69876.45</v>
      </c>
      <c r="D23" s="23">
        <v>40855.31</v>
      </c>
      <c r="E23" s="23">
        <v>29021.14</v>
      </c>
      <c r="G23" s="22">
        <v>41632</v>
      </c>
      <c r="H23" s="23">
        <f t="shared" si="3"/>
        <v>580422.73000000021</v>
      </c>
      <c r="I23" s="23">
        <f t="shared" si="1"/>
        <v>69876.45</v>
      </c>
      <c r="J23" s="23">
        <v>40855.31</v>
      </c>
      <c r="K23" s="23">
        <v>29021.14</v>
      </c>
    </row>
    <row r="24" spans="1:11" x14ac:dyDescent="0.3">
      <c r="A24" s="22">
        <v>41997</v>
      </c>
      <c r="B24" s="23">
        <f t="shared" si="2"/>
        <v>539567.42000000016</v>
      </c>
      <c r="C24" s="23">
        <f t="shared" si="0"/>
        <v>79876.450000000012</v>
      </c>
      <c r="D24" s="23">
        <v>42898.080000000002</v>
      </c>
      <c r="E24" s="23">
        <v>36978.370000000003</v>
      </c>
      <c r="G24" s="22">
        <v>41997</v>
      </c>
      <c r="H24" s="23">
        <f t="shared" si="3"/>
        <v>539567.42000000016</v>
      </c>
      <c r="I24" s="23">
        <f t="shared" si="1"/>
        <v>79876.450000000012</v>
      </c>
      <c r="J24" s="23">
        <v>42898.080000000002</v>
      </c>
      <c r="K24" s="23">
        <v>36978.370000000003</v>
      </c>
    </row>
    <row r="25" spans="1:11" x14ac:dyDescent="0.3">
      <c r="A25" s="22">
        <v>42362</v>
      </c>
      <c r="B25" s="23">
        <f t="shared" si="2"/>
        <v>496669.34000000014</v>
      </c>
      <c r="C25" s="23">
        <f t="shared" si="0"/>
        <v>69876.450000000012</v>
      </c>
      <c r="D25" s="23">
        <v>45042.98</v>
      </c>
      <c r="E25" s="23">
        <v>24833.47</v>
      </c>
      <c r="G25" s="22">
        <v>42362</v>
      </c>
      <c r="H25" s="23">
        <f t="shared" si="3"/>
        <v>496669.34000000014</v>
      </c>
      <c r="I25" s="23">
        <f t="shared" si="1"/>
        <v>69876.450000000012</v>
      </c>
      <c r="J25" s="23">
        <v>45042.98</v>
      </c>
      <c r="K25" s="23">
        <v>24833.47</v>
      </c>
    </row>
    <row r="26" spans="1:11" x14ac:dyDescent="0.3">
      <c r="A26" s="22">
        <v>42728</v>
      </c>
      <c r="B26" s="23">
        <f t="shared" si="2"/>
        <v>451626.36000000016</v>
      </c>
      <c r="C26" s="23">
        <f t="shared" si="0"/>
        <v>69876.45</v>
      </c>
      <c r="D26" s="23">
        <v>47295.13</v>
      </c>
      <c r="E26" s="23">
        <v>22581.32</v>
      </c>
      <c r="G26" s="22">
        <v>42728</v>
      </c>
      <c r="H26" s="23">
        <f t="shared" si="3"/>
        <v>451626.36000000016</v>
      </c>
      <c r="I26" s="23">
        <f t="shared" si="1"/>
        <v>69876.45</v>
      </c>
      <c r="J26" s="23">
        <v>47295.13</v>
      </c>
      <c r="K26" s="23">
        <v>22581.32</v>
      </c>
    </row>
    <row r="27" spans="1:11" x14ac:dyDescent="0.3">
      <c r="A27" s="22">
        <v>43093</v>
      </c>
      <c r="B27" s="23">
        <f t="shared" si="2"/>
        <v>404331.23000000016</v>
      </c>
      <c r="C27" s="23">
        <f t="shared" si="0"/>
        <v>69876.45</v>
      </c>
      <c r="D27" s="23">
        <v>49659.89</v>
      </c>
      <c r="E27" s="23">
        <v>20216.560000000001</v>
      </c>
      <c r="G27" s="22">
        <v>43093</v>
      </c>
      <c r="H27" s="23">
        <f t="shared" si="3"/>
        <v>404331.23000000016</v>
      </c>
      <c r="I27" s="23">
        <f t="shared" si="1"/>
        <v>69876.45</v>
      </c>
      <c r="J27" s="23">
        <v>49659.89</v>
      </c>
      <c r="K27" s="23">
        <v>20216.560000000001</v>
      </c>
    </row>
    <row r="28" spans="1:11" x14ac:dyDescent="0.3">
      <c r="A28" s="22">
        <v>43458</v>
      </c>
      <c r="B28" s="23">
        <f t="shared" si="2"/>
        <v>354671.34000000014</v>
      </c>
      <c r="C28" s="23">
        <f t="shared" si="0"/>
        <v>69876.45</v>
      </c>
      <c r="D28" s="23">
        <v>52142.879999999997</v>
      </c>
      <c r="E28" s="23">
        <v>17733.57</v>
      </c>
      <c r="G28" s="22">
        <v>43458</v>
      </c>
      <c r="H28" s="23">
        <f t="shared" si="3"/>
        <v>354671.34000000014</v>
      </c>
      <c r="I28" s="23">
        <f t="shared" si="1"/>
        <v>69876.45</v>
      </c>
      <c r="J28" s="23">
        <v>52142.879999999997</v>
      </c>
      <c r="K28" s="23">
        <v>17733.57</v>
      </c>
    </row>
    <row r="29" spans="1:11" x14ac:dyDescent="0.3">
      <c r="A29" s="22">
        <v>43823</v>
      </c>
      <c r="B29" s="23">
        <f t="shared" si="2"/>
        <v>302528.46000000014</v>
      </c>
      <c r="C29" s="23">
        <f t="shared" si="0"/>
        <v>69876.45</v>
      </c>
      <c r="D29" s="23">
        <v>54750.03</v>
      </c>
      <c r="E29" s="23">
        <v>15126.42</v>
      </c>
      <c r="G29" s="22">
        <v>43823</v>
      </c>
      <c r="H29" s="23">
        <f t="shared" si="3"/>
        <v>302528.46000000014</v>
      </c>
      <c r="I29" s="23">
        <f t="shared" si="1"/>
        <v>69876.45</v>
      </c>
      <c r="J29" s="23">
        <v>54750.03</v>
      </c>
      <c r="K29" s="23">
        <v>15126.42</v>
      </c>
    </row>
    <row r="30" spans="1:11" x14ac:dyDescent="0.3">
      <c r="A30" s="22">
        <v>44189</v>
      </c>
      <c r="B30" s="23">
        <f t="shared" si="2"/>
        <v>247778.43000000014</v>
      </c>
      <c r="C30" s="23">
        <f t="shared" si="0"/>
        <v>69876.45</v>
      </c>
      <c r="D30" s="23">
        <v>57487.53</v>
      </c>
      <c r="E30" s="23">
        <v>12388.92</v>
      </c>
      <c r="G30" s="22">
        <v>44189</v>
      </c>
      <c r="H30" s="23">
        <f t="shared" si="3"/>
        <v>247778.43000000014</v>
      </c>
      <c r="I30" s="23">
        <f t="shared" si="1"/>
        <v>69876.45</v>
      </c>
      <c r="J30" s="23">
        <v>57487.53</v>
      </c>
      <c r="K30" s="23">
        <v>12388.92</v>
      </c>
    </row>
    <row r="31" spans="1:11" x14ac:dyDescent="0.3">
      <c r="A31" s="22">
        <v>44554</v>
      </c>
      <c r="B31" s="23">
        <f t="shared" si="2"/>
        <v>190290.90000000014</v>
      </c>
      <c r="C31" s="23">
        <f t="shared" si="0"/>
        <v>69876.45</v>
      </c>
      <c r="D31" s="23">
        <v>60361.9</v>
      </c>
      <c r="E31" s="23">
        <v>9514.5499999999993</v>
      </c>
      <c r="G31" s="22">
        <v>44554</v>
      </c>
      <c r="H31" s="23">
        <f t="shared" si="3"/>
        <v>190290.90000000014</v>
      </c>
      <c r="I31" s="23">
        <f t="shared" si="1"/>
        <v>69876.45</v>
      </c>
      <c r="J31" s="23">
        <v>60361.9</v>
      </c>
      <c r="K31" s="23">
        <v>9514.5499999999993</v>
      </c>
    </row>
    <row r="32" spans="1:11" x14ac:dyDescent="0.3">
      <c r="A32" s="22">
        <v>44919</v>
      </c>
      <c r="B32" s="23">
        <f t="shared" si="2"/>
        <v>129929.00000000015</v>
      </c>
      <c r="C32" s="23">
        <f t="shared" si="0"/>
        <v>69876.45</v>
      </c>
      <c r="D32" s="23">
        <v>63380</v>
      </c>
      <c r="E32" s="23">
        <v>6496.45</v>
      </c>
      <c r="G32" s="22">
        <v>44919</v>
      </c>
      <c r="H32" s="23">
        <f t="shared" si="3"/>
        <v>129929.00000000015</v>
      </c>
      <c r="I32" s="23">
        <f t="shared" si="1"/>
        <v>69876.45</v>
      </c>
      <c r="J32" s="23">
        <v>63380</v>
      </c>
      <c r="K32" s="23">
        <v>6496.45</v>
      </c>
    </row>
    <row r="33" spans="1:11" x14ac:dyDescent="0.3">
      <c r="A33" s="22">
        <v>45284</v>
      </c>
      <c r="B33" s="23">
        <f t="shared" si="2"/>
        <v>66549.000000000146</v>
      </c>
      <c r="C33" s="23">
        <f t="shared" si="0"/>
        <v>69876.45</v>
      </c>
      <c r="D33" s="23">
        <v>66549</v>
      </c>
      <c r="E33" s="23">
        <v>3327.45</v>
      </c>
      <c r="G33" s="22">
        <v>45284</v>
      </c>
      <c r="H33" s="23">
        <f t="shared" si="3"/>
        <v>66549.000000000146</v>
      </c>
      <c r="I33" s="23">
        <f t="shared" si="1"/>
        <v>69876.45</v>
      </c>
      <c r="J33" s="23">
        <v>66549</v>
      </c>
      <c r="K33" s="23">
        <v>3327.45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1407528.9699999995</v>
      </c>
      <c r="D36" s="29">
        <f>SUM(D14:D35)</f>
        <v>870815.00000000012</v>
      </c>
      <c r="E36" s="29">
        <f>SUM(E14:E35)</f>
        <v>536713.96999999986</v>
      </c>
      <c r="G36" s="27" t="s">
        <v>97</v>
      </c>
      <c r="H36" s="28"/>
      <c r="I36" s="29">
        <f>SUM(I14:I35)</f>
        <v>1407528.9699999995</v>
      </c>
      <c r="J36" s="29">
        <f>SUM(J14:J35)</f>
        <v>870815.00000000012</v>
      </c>
      <c r="K36" s="29">
        <f>SUM(K14:K35)</f>
        <v>536713.96999999986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129</v>
      </c>
      <c r="B3" s="14"/>
      <c r="C3" s="14"/>
      <c r="D3" s="14"/>
      <c r="E3" s="15"/>
      <c r="G3" s="13" t="s">
        <v>130</v>
      </c>
      <c r="H3" s="14"/>
      <c r="I3" s="14"/>
      <c r="J3" s="14"/>
      <c r="K3" s="15"/>
    </row>
    <row r="5" spans="1:11" x14ac:dyDescent="0.3">
      <c r="A5" s="16" t="s">
        <v>75</v>
      </c>
      <c r="C5" s="17">
        <v>1278260</v>
      </c>
      <c r="G5" s="16" t="s">
        <v>76</v>
      </c>
      <c r="I5" s="17">
        <v>1278260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38345</v>
      </c>
      <c r="B14" s="23">
        <v>1278260</v>
      </c>
      <c r="C14" s="23">
        <f>D14+E14</f>
        <v>102570.89</v>
      </c>
      <c r="D14" s="23">
        <v>38657.89</v>
      </c>
      <c r="E14" s="23">
        <v>63913</v>
      </c>
      <c r="G14" s="22">
        <v>38345</v>
      </c>
      <c r="H14" s="23">
        <v>1278260</v>
      </c>
      <c r="I14" s="23">
        <f>J14+K14</f>
        <v>102570.89</v>
      </c>
      <c r="J14" s="23">
        <v>38657.89</v>
      </c>
      <c r="K14" s="23">
        <v>63913</v>
      </c>
    </row>
    <row r="15" spans="1:11" x14ac:dyDescent="0.3">
      <c r="A15" s="22">
        <v>38710</v>
      </c>
      <c r="B15" s="23">
        <f>B14-D14</f>
        <v>1239602.1100000001</v>
      </c>
      <c r="C15" s="23">
        <f t="shared" ref="C15:C33" si="0">D15+E15</f>
        <v>102570.89</v>
      </c>
      <c r="D15" s="23">
        <v>40590.78</v>
      </c>
      <c r="E15" s="23">
        <v>61980.11</v>
      </c>
      <c r="G15" s="22">
        <v>38710</v>
      </c>
      <c r="H15" s="23">
        <f>H14-J14</f>
        <v>1239602.1100000001</v>
      </c>
      <c r="I15" s="23">
        <f t="shared" ref="I15:I33" si="1">J15+K15</f>
        <v>102570.89</v>
      </c>
      <c r="J15" s="23">
        <v>40590.78</v>
      </c>
      <c r="K15" s="23">
        <v>61980.11</v>
      </c>
    </row>
    <row r="16" spans="1:11" x14ac:dyDescent="0.3">
      <c r="A16" s="22">
        <v>39075</v>
      </c>
      <c r="B16" s="23">
        <f t="shared" ref="B16:B33" si="2">B15-D15</f>
        <v>1199011.33</v>
      </c>
      <c r="C16" s="23">
        <f t="shared" si="0"/>
        <v>102570.89</v>
      </c>
      <c r="D16" s="23">
        <v>42620.32</v>
      </c>
      <c r="E16" s="23">
        <v>59950.57</v>
      </c>
      <c r="G16" s="22">
        <v>39075</v>
      </c>
      <c r="H16" s="23">
        <f t="shared" ref="H16:H33" si="3">H15-J15</f>
        <v>1199011.33</v>
      </c>
      <c r="I16" s="23">
        <f t="shared" si="1"/>
        <v>102570.89</v>
      </c>
      <c r="J16" s="23">
        <v>42620.32</v>
      </c>
      <c r="K16" s="23">
        <v>59950.57</v>
      </c>
    </row>
    <row r="17" spans="1:11" x14ac:dyDescent="0.3">
      <c r="A17" s="22">
        <v>39440</v>
      </c>
      <c r="B17" s="23">
        <f t="shared" si="2"/>
        <v>1156391.01</v>
      </c>
      <c r="C17" s="23">
        <f t="shared" si="0"/>
        <v>102570.89</v>
      </c>
      <c r="D17" s="23">
        <v>44751.34</v>
      </c>
      <c r="E17" s="23">
        <v>57819.55</v>
      </c>
      <c r="G17" s="22">
        <v>39440</v>
      </c>
      <c r="H17" s="23">
        <f t="shared" si="3"/>
        <v>1156391.01</v>
      </c>
      <c r="I17" s="23">
        <f t="shared" si="1"/>
        <v>102570.89</v>
      </c>
      <c r="J17" s="23">
        <v>44751.34</v>
      </c>
      <c r="K17" s="23">
        <v>57819.55</v>
      </c>
    </row>
    <row r="18" spans="1:11" x14ac:dyDescent="0.3">
      <c r="A18" s="22">
        <v>39806</v>
      </c>
      <c r="B18" s="23">
        <f t="shared" si="2"/>
        <v>1111639.67</v>
      </c>
      <c r="C18" s="23">
        <f t="shared" si="0"/>
        <v>102570.89000000001</v>
      </c>
      <c r="D18" s="23">
        <v>46988.91</v>
      </c>
      <c r="E18" s="23">
        <v>55581.98</v>
      </c>
      <c r="G18" s="22">
        <v>39806</v>
      </c>
      <c r="H18" s="23">
        <f t="shared" si="3"/>
        <v>1111639.67</v>
      </c>
      <c r="I18" s="23">
        <f t="shared" si="1"/>
        <v>102570.89000000001</v>
      </c>
      <c r="J18" s="23">
        <v>46988.91</v>
      </c>
      <c r="K18" s="23">
        <v>55581.98</v>
      </c>
    </row>
    <row r="19" spans="1:11" x14ac:dyDescent="0.3">
      <c r="A19" s="22">
        <v>40171</v>
      </c>
      <c r="B19" s="23">
        <f t="shared" si="2"/>
        <v>1064650.76</v>
      </c>
      <c r="C19" s="23">
        <f t="shared" si="0"/>
        <v>102570.89</v>
      </c>
      <c r="D19" s="23">
        <v>49338.35</v>
      </c>
      <c r="E19" s="23">
        <v>53232.54</v>
      </c>
      <c r="G19" s="22">
        <v>40171</v>
      </c>
      <c r="H19" s="23">
        <f t="shared" si="3"/>
        <v>1064650.76</v>
      </c>
      <c r="I19" s="23">
        <f t="shared" si="1"/>
        <v>102570.89</v>
      </c>
      <c r="J19" s="23">
        <v>49338.35</v>
      </c>
      <c r="K19" s="23">
        <v>53232.54</v>
      </c>
    </row>
    <row r="20" spans="1:11" x14ac:dyDescent="0.3">
      <c r="A20" s="22">
        <v>40536</v>
      </c>
      <c r="B20" s="23">
        <f t="shared" si="2"/>
        <v>1015312.41</v>
      </c>
      <c r="C20" s="23">
        <f t="shared" si="0"/>
        <v>102570.89</v>
      </c>
      <c r="D20" s="23">
        <v>51805.27</v>
      </c>
      <c r="E20" s="23">
        <v>50765.62</v>
      </c>
      <c r="G20" s="22">
        <v>40536</v>
      </c>
      <c r="H20" s="23">
        <f t="shared" si="3"/>
        <v>1015312.41</v>
      </c>
      <c r="I20" s="23">
        <f t="shared" si="1"/>
        <v>102570.89</v>
      </c>
      <c r="J20" s="23">
        <v>51805.27</v>
      </c>
      <c r="K20" s="23">
        <v>50765.62</v>
      </c>
    </row>
    <row r="21" spans="1:11" x14ac:dyDescent="0.3">
      <c r="A21" s="22">
        <v>40901</v>
      </c>
      <c r="B21" s="23">
        <f t="shared" si="2"/>
        <v>963507.14</v>
      </c>
      <c r="C21" s="23">
        <f t="shared" si="0"/>
        <v>102570.89</v>
      </c>
      <c r="D21" s="23">
        <v>54395.53</v>
      </c>
      <c r="E21" s="23">
        <v>48175.360000000001</v>
      </c>
      <c r="G21" s="22">
        <v>40901</v>
      </c>
      <c r="H21" s="23">
        <f t="shared" si="3"/>
        <v>963507.14</v>
      </c>
      <c r="I21" s="23">
        <f t="shared" si="1"/>
        <v>102570.89</v>
      </c>
      <c r="J21" s="23">
        <v>54395.53</v>
      </c>
      <c r="K21" s="23">
        <v>48175.360000000001</v>
      </c>
    </row>
    <row r="22" spans="1:11" x14ac:dyDescent="0.3">
      <c r="A22" s="22">
        <v>41267</v>
      </c>
      <c r="B22" s="23">
        <f t="shared" si="2"/>
        <v>909111.61</v>
      </c>
      <c r="C22" s="23">
        <f t="shared" si="0"/>
        <v>102570.89</v>
      </c>
      <c r="D22" s="23">
        <v>57115.31</v>
      </c>
      <c r="E22" s="23">
        <v>45455.58</v>
      </c>
      <c r="G22" s="22">
        <v>41267</v>
      </c>
      <c r="H22" s="23">
        <f t="shared" si="3"/>
        <v>909111.61</v>
      </c>
      <c r="I22" s="23">
        <f t="shared" si="1"/>
        <v>102570.89</v>
      </c>
      <c r="J22" s="23">
        <v>57115.31</v>
      </c>
      <c r="K22" s="23">
        <v>45455.58</v>
      </c>
    </row>
    <row r="23" spans="1:11" x14ac:dyDescent="0.3">
      <c r="A23" s="22">
        <v>41632</v>
      </c>
      <c r="B23" s="23">
        <f t="shared" si="2"/>
        <v>851996.3</v>
      </c>
      <c r="C23" s="23">
        <f t="shared" si="0"/>
        <v>102570.88</v>
      </c>
      <c r="D23" s="23">
        <v>59971.07</v>
      </c>
      <c r="E23" s="23">
        <v>42599.81</v>
      </c>
      <c r="G23" s="22">
        <v>41632</v>
      </c>
      <c r="H23" s="23">
        <f t="shared" si="3"/>
        <v>851996.3</v>
      </c>
      <c r="I23" s="23">
        <f t="shared" si="1"/>
        <v>102570.88</v>
      </c>
      <c r="J23" s="23">
        <v>59971.07</v>
      </c>
      <c r="K23" s="23">
        <v>42599.81</v>
      </c>
    </row>
    <row r="24" spans="1:11" x14ac:dyDescent="0.3">
      <c r="A24" s="22">
        <v>41997</v>
      </c>
      <c r="B24" s="23">
        <f t="shared" si="2"/>
        <v>792025.2300000001</v>
      </c>
      <c r="C24" s="23">
        <f t="shared" si="0"/>
        <v>102570.89</v>
      </c>
      <c r="D24" s="23">
        <v>62969.63</v>
      </c>
      <c r="E24" s="23">
        <v>39601.26</v>
      </c>
      <c r="G24" s="22">
        <v>41997</v>
      </c>
      <c r="H24" s="23">
        <f t="shared" si="3"/>
        <v>792025.2300000001</v>
      </c>
      <c r="I24" s="23">
        <f t="shared" si="1"/>
        <v>102570.89</v>
      </c>
      <c r="J24" s="23">
        <v>62969.63</v>
      </c>
      <c r="K24" s="23">
        <v>39601.26</v>
      </c>
    </row>
    <row r="25" spans="1:11" x14ac:dyDescent="0.3">
      <c r="A25" s="22">
        <v>42362</v>
      </c>
      <c r="B25" s="23">
        <f t="shared" si="2"/>
        <v>729055.60000000009</v>
      </c>
      <c r="C25" s="23">
        <f t="shared" si="0"/>
        <v>102570.89</v>
      </c>
      <c r="D25" s="23">
        <v>66118.11</v>
      </c>
      <c r="E25" s="23">
        <v>36452.78</v>
      </c>
      <c r="G25" s="22">
        <v>42362</v>
      </c>
      <c r="H25" s="23">
        <f t="shared" si="3"/>
        <v>729055.60000000009</v>
      </c>
      <c r="I25" s="23">
        <f t="shared" si="1"/>
        <v>102570.89</v>
      </c>
      <c r="J25" s="23">
        <v>66118.11</v>
      </c>
      <c r="K25" s="23">
        <v>36452.78</v>
      </c>
    </row>
    <row r="26" spans="1:11" x14ac:dyDescent="0.3">
      <c r="A26" s="22">
        <v>42728</v>
      </c>
      <c r="B26" s="23">
        <f t="shared" si="2"/>
        <v>662937.49000000011</v>
      </c>
      <c r="C26" s="23">
        <f t="shared" si="0"/>
        <v>102570.89000000001</v>
      </c>
      <c r="D26" s="23">
        <v>69424.02</v>
      </c>
      <c r="E26" s="23">
        <v>33146.870000000003</v>
      </c>
      <c r="G26" s="22">
        <v>42728</v>
      </c>
      <c r="H26" s="23">
        <f t="shared" si="3"/>
        <v>662937.49000000011</v>
      </c>
      <c r="I26" s="23">
        <f t="shared" si="1"/>
        <v>102570.89000000001</v>
      </c>
      <c r="J26" s="23">
        <v>69424.02</v>
      </c>
      <c r="K26" s="23">
        <v>33146.870000000003</v>
      </c>
    </row>
    <row r="27" spans="1:11" x14ac:dyDescent="0.3">
      <c r="A27" s="22">
        <v>43093</v>
      </c>
      <c r="B27" s="23">
        <f t="shared" si="2"/>
        <v>593513.47000000009</v>
      </c>
      <c r="C27" s="23">
        <f t="shared" si="0"/>
        <v>102570.89</v>
      </c>
      <c r="D27" s="23">
        <v>72895.22</v>
      </c>
      <c r="E27" s="23">
        <v>29675.67</v>
      </c>
      <c r="G27" s="22">
        <v>43093</v>
      </c>
      <c r="H27" s="23">
        <f t="shared" si="3"/>
        <v>593513.47000000009</v>
      </c>
      <c r="I27" s="23">
        <f t="shared" si="1"/>
        <v>102570.89</v>
      </c>
      <c r="J27" s="23">
        <v>72895.22</v>
      </c>
      <c r="K27" s="23">
        <v>29675.67</v>
      </c>
    </row>
    <row r="28" spans="1:11" x14ac:dyDescent="0.3">
      <c r="A28" s="22">
        <v>43458</v>
      </c>
      <c r="B28" s="23">
        <f t="shared" si="2"/>
        <v>520618.25000000012</v>
      </c>
      <c r="C28" s="23">
        <f t="shared" si="0"/>
        <v>102570.89</v>
      </c>
      <c r="D28" s="23">
        <v>76539.98</v>
      </c>
      <c r="E28" s="23">
        <v>26030.91</v>
      </c>
      <c r="G28" s="22">
        <v>43458</v>
      </c>
      <c r="H28" s="23">
        <f t="shared" si="3"/>
        <v>520618.25000000012</v>
      </c>
      <c r="I28" s="23">
        <f t="shared" si="1"/>
        <v>102570.89</v>
      </c>
      <c r="J28" s="23">
        <v>76539.98</v>
      </c>
      <c r="K28" s="23">
        <v>26030.91</v>
      </c>
    </row>
    <row r="29" spans="1:11" x14ac:dyDescent="0.3">
      <c r="A29" s="22">
        <v>43823</v>
      </c>
      <c r="B29" s="23">
        <f t="shared" si="2"/>
        <v>444078.27000000014</v>
      </c>
      <c r="C29" s="23">
        <f t="shared" si="0"/>
        <v>102570.89</v>
      </c>
      <c r="D29" s="23">
        <v>80366.98</v>
      </c>
      <c r="E29" s="23">
        <v>22203.91</v>
      </c>
      <c r="G29" s="22">
        <v>43823</v>
      </c>
      <c r="H29" s="23">
        <f t="shared" si="3"/>
        <v>444078.27000000014</v>
      </c>
      <c r="I29" s="23">
        <f t="shared" si="1"/>
        <v>102570.89</v>
      </c>
      <c r="J29" s="23">
        <v>80366.98</v>
      </c>
      <c r="K29" s="23">
        <v>22203.91</v>
      </c>
    </row>
    <row r="30" spans="1:11" x14ac:dyDescent="0.3">
      <c r="A30" s="22">
        <v>44189</v>
      </c>
      <c r="B30" s="23">
        <f t="shared" si="2"/>
        <v>363711.29000000015</v>
      </c>
      <c r="C30" s="23">
        <f t="shared" si="0"/>
        <v>102570.88</v>
      </c>
      <c r="D30" s="23">
        <v>84385.32</v>
      </c>
      <c r="E30" s="23">
        <v>18185.560000000001</v>
      </c>
      <c r="G30" s="22">
        <v>44189</v>
      </c>
      <c r="H30" s="23">
        <f t="shared" si="3"/>
        <v>363711.29000000015</v>
      </c>
      <c r="I30" s="23">
        <f t="shared" si="1"/>
        <v>102570.88</v>
      </c>
      <c r="J30" s="23">
        <v>84385.32</v>
      </c>
      <c r="K30" s="23">
        <v>18185.560000000001</v>
      </c>
    </row>
    <row r="31" spans="1:11" x14ac:dyDescent="0.3">
      <c r="A31" s="22">
        <v>44554</v>
      </c>
      <c r="B31" s="23">
        <f t="shared" si="2"/>
        <v>279325.97000000015</v>
      </c>
      <c r="C31" s="23">
        <f t="shared" si="0"/>
        <v>102570.89</v>
      </c>
      <c r="D31" s="23">
        <v>88604.59</v>
      </c>
      <c r="E31" s="23">
        <v>13966.3</v>
      </c>
      <c r="G31" s="22">
        <v>44554</v>
      </c>
      <c r="H31" s="23">
        <f t="shared" si="3"/>
        <v>279325.97000000015</v>
      </c>
      <c r="I31" s="23">
        <f t="shared" si="1"/>
        <v>102570.89</v>
      </c>
      <c r="J31" s="23">
        <v>88604.59</v>
      </c>
      <c r="K31" s="23">
        <v>13966.3</v>
      </c>
    </row>
    <row r="32" spans="1:11" x14ac:dyDescent="0.3">
      <c r="A32" s="22">
        <v>44919</v>
      </c>
      <c r="B32" s="23">
        <f t="shared" si="2"/>
        <v>190721.38000000015</v>
      </c>
      <c r="C32" s="23">
        <f t="shared" si="0"/>
        <v>102570.89000000001</v>
      </c>
      <c r="D32" s="23">
        <v>93034.82</v>
      </c>
      <c r="E32" s="23">
        <v>9536.07</v>
      </c>
      <c r="G32" s="22">
        <v>44919</v>
      </c>
      <c r="H32" s="23">
        <f t="shared" si="3"/>
        <v>190721.38000000015</v>
      </c>
      <c r="I32" s="23">
        <f t="shared" si="1"/>
        <v>102570.89000000001</v>
      </c>
      <c r="J32" s="23">
        <v>93034.82</v>
      </c>
      <c r="K32" s="23">
        <v>9536.07</v>
      </c>
    </row>
    <row r="33" spans="1:11" x14ac:dyDescent="0.3">
      <c r="A33" s="22">
        <v>45284</v>
      </c>
      <c r="B33" s="23">
        <f t="shared" si="2"/>
        <v>97686.560000000143</v>
      </c>
      <c r="C33" s="23">
        <f t="shared" si="0"/>
        <v>102570.89</v>
      </c>
      <c r="D33" s="23">
        <v>97686.56</v>
      </c>
      <c r="E33" s="23">
        <v>4884.33</v>
      </c>
      <c r="G33" s="22">
        <v>45284</v>
      </c>
      <c r="H33" s="23">
        <f t="shared" si="3"/>
        <v>97686.560000000143</v>
      </c>
      <c r="I33" s="23">
        <f t="shared" si="1"/>
        <v>102570.89</v>
      </c>
      <c r="J33" s="23">
        <v>97686.56</v>
      </c>
      <c r="K33" s="23">
        <v>4884.33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2051417.7799999996</v>
      </c>
      <c r="D36" s="29">
        <f>SUM(D14:D35)</f>
        <v>1278260.0000000002</v>
      </c>
      <c r="E36" s="29">
        <f>SUM(E14:E35)</f>
        <v>773157.78</v>
      </c>
      <c r="G36" s="27" t="s">
        <v>97</v>
      </c>
      <c r="H36" s="28"/>
      <c r="I36" s="29">
        <f>SUM(I14:I35)</f>
        <v>2051417.7799999996</v>
      </c>
      <c r="J36" s="29">
        <f>SUM(J14:J35)</f>
        <v>1278260.0000000002</v>
      </c>
      <c r="K36" s="29">
        <f>SUM(K14:K35)</f>
        <v>773157.78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131</v>
      </c>
      <c r="B3" s="14"/>
      <c r="C3" s="14"/>
      <c r="D3" s="14"/>
      <c r="E3" s="14"/>
      <c r="G3" s="13" t="s">
        <v>132</v>
      </c>
      <c r="H3" s="14"/>
      <c r="I3" s="14"/>
      <c r="J3" s="14"/>
      <c r="K3" s="15"/>
    </row>
    <row r="5" spans="1:11" x14ac:dyDescent="0.3">
      <c r="A5" s="16" t="s">
        <v>75</v>
      </c>
      <c r="C5" s="17">
        <v>718189</v>
      </c>
      <c r="G5" s="16" t="s">
        <v>76</v>
      </c>
      <c r="I5" s="17">
        <v>718189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38710</v>
      </c>
      <c r="B14" s="23">
        <v>718189</v>
      </c>
      <c r="C14" s="23">
        <f>D14+E14</f>
        <v>57629.34</v>
      </c>
      <c r="D14" s="23">
        <v>21719.89</v>
      </c>
      <c r="E14" s="23">
        <v>35909.449999999997</v>
      </c>
      <c r="G14" s="22">
        <v>38710</v>
      </c>
      <c r="H14" s="23">
        <v>718189</v>
      </c>
      <c r="I14" s="23">
        <f>J14+K14</f>
        <v>57629.34</v>
      </c>
      <c r="J14" s="23">
        <v>21719.89</v>
      </c>
      <c r="K14" s="23">
        <v>35909.449999999997</v>
      </c>
    </row>
    <row r="15" spans="1:11" x14ac:dyDescent="0.3">
      <c r="A15" s="22">
        <v>39075</v>
      </c>
      <c r="B15" s="23">
        <f>B14-D14</f>
        <v>696469.11</v>
      </c>
      <c r="C15" s="23">
        <f t="shared" ref="C15:C33" si="0">D15+E15</f>
        <v>57629.35</v>
      </c>
      <c r="D15" s="23">
        <v>22805.89</v>
      </c>
      <c r="E15" s="23">
        <v>34823.46</v>
      </c>
      <c r="G15" s="22">
        <v>39075</v>
      </c>
      <c r="H15" s="23">
        <f>H14-J14</f>
        <v>696469.11</v>
      </c>
      <c r="I15" s="23">
        <f t="shared" ref="I15:I33" si="1">J15+K15</f>
        <v>57629.35</v>
      </c>
      <c r="J15" s="23">
        <v>22805.89</v>
      </c>
      <c r="K15" s="23">
        <v>34823.46</v>
      </c>
    </row>
    <row r="16" spans="1:11" x14ac:dyDescent="0.3">
      <c r="A16" s="22">
        <v>39440</v>
      </c>
      <c r="B16" s="23">
        <f t="shared" ref="B16:B33" si="2">B15-D15</f>
        <v>673663.22</v>
      </c>
      <c r="C16" s="23">
        <f t="shared" si="0"/>
        <v>57629.340000000004</v>
      </c>
      <c r="D16" s="23">
        <v>23946.18</v>
      </c>
      <c r="E16" s="23">
        <v>33683.160000000003</v>
      </c>
      <c r="G16" s="22">
        <v>39440</v>
      </c>
      <c r="H16" s="23">
        <f t="shared" ref="H16:H33" si="3">H15-J15</f>
        <v>673663.22</v>
      </c>
      <c r="I16" s="23">
        <f t="shared" si="1"/>
        <v>57629.340000000004</v>
      </c>
      <c r="J16" s="23">
        <v>23946.18</v>
      </c>
      <c r="K16" s="23">
        <v>33683.160000000003</v>
      </c>
    </row>
    <row r="17" spans="1:11" x14ac:dyDescent="0.3">
      <c r="A17" s="22">
        <v>39806</v>
      </c>
      <c r="B17" s="23">
        <f t="shared" si="2"/>
        <v>649717.03999999992</v>
      </c>
      <c r="C17" s="23">
        <f t="shared" si="0"/>
        <v>57629.34</v>
      </c>
      <c r="D17" s="23">
        <v>25143.49</v>
      </c>
      <c r="E17" s="23">
        <v>32485.85</v>
      </c>
      <c r="G17" s="22">
        <v>39806</v>
      </c>
      <c r="H17" s="23">
        <f t="shared" si="3"/>
        <v>649717.03999999992</v>
      </c>
      <c r="I17" s="23">
        <f t="shared" si="1"/>
        <v>57629.34</v>
      </c>
      <c r="J17" s="23">
        <v>25143.49</v>
      </c>
      <c r="K17" s="23">
        <v>32485.85</v>
      </c>
    </row>
    <row r="18" spans="1:11" x14ac:dyDescent="0.3">
      <c r="A18" s="22">
        <v>40171</v>
      </c>
      <c r="B18" s="23">
        <f t="shared" si="2"/>
        <v>624573.54999999993</v>
      </c>
      <c r="C18" s="23">
        <f t="shared" si="0"/>
        <v>57629.369999999995</v>
      </c>
      <c r="D18" s="23">
        <v>26400.69</v>
      </c>
      <c r="E18" s="23">
        <v>31228.68</v>
      </c>
      <c r="G18" s="22">
        <v>40171</v>
      </c>
      <c r="H18" s="23">
        <f t="shared" si="3"/>
        <v>624573.54999999993</v>
      </c>
      <c r="I18" s="23">
        <f t="shared" si="1"/>
        <v>57629.369999999995</v>
      </c>
      <c r="J18" s="23">
        <v>26400.69</v>
      </c>
      <c r="K18" s="23">
        <v>31228.68</v>
      </c>
    </row>
    <row r="19" spans="1:11" x14ac:dyDescent="0.3">
      <c r="A19" s="22">
        <v>40536</v>
      </c>
      <c r="B19" s="23">
        <f t="shared" si="2"/>
        <v>598172.86</v>
      </c>
      <c r="C19" s="23">
        <f t="shared" si="0"/>
        <v>57629.34</v>
      </c>
      <c r="D19" s="23">
        <v>27720.7</v>
      </c>
      <c r="E19" s="23">
        <v>29908.639999999999</v>
      </c>
      <c r="G19" s="22">
        <v>40536</v>
      </c>
      <c r="H19" s="23">
        <f t="shared" si="3"/>
        <v>598172.86</v>
      </c>
      <c r="I19" s="23">
        <f t="shared" si="1"/>
        <v>57629.34</v>
      </c>
      <c r="J19" s="23">
        <v>27720.7</v>
      </c>
      <c r="K19" s="23">
        <v>29908.639999999999</v>
      </c>
    </row>
    <row r="20" spans="1:11" x14ac:dyDescent="0.3">
      <c r="A20" s="22">
        <v>40901</v>
      </c>
      <c r="B20" s="23">
        <f t="shared" si="2"/>
        <v>570452.16</v>
      </c>
      <c r="C20" s="23">
        <f t="shared" si="0"/>
        <v>57629.34</v>
      </c>
      <c r="D20" s="23">
        <v>29106.73</v>
      </c>
      <c r="E20" s="23">
        <v>28522.61</v>
      </c>
      <c r="G20" s="22">
        <v>40901</v>
      </c>
      <c r="H20" s="23">
        <f t="shared" si="3"/>
        <v>570452.16</v>
      </c>
      <c r="I20" s="23">
        <f t="shared" si="1"/>
        <v>57629.34</v>
      </c>
      <c r="J20" s="23">
        <v>29106.73</v>
      </c>
      <c r="K20" s="23">
        <v>28522.61</v>
      </c>
    </row>
    <row r="21" spans="1:11" x14ac:dyDescent="0.3">
      <c r="A21" s="22">
        <v>41267</v>
      </c>
      <c r="B21" s="23">
        <f t="shared" si="2"/>
        <v>541345.43000000005</v>
      </c>
      <c r="C21" s="23">
        <f t="shared" si="0"/>
        <v>57629.34</v>
      </c>
      <c r="D21" s="23">
        <v>30562.07</v>
      </c>
      <c r="E21" s="23">
        <v>27067.27</v>
      </c>
      <c r="G21" s="22">
        <v>41267</v>
      </c>
      <c r="H21" s="23">
        <f t="shared" si="3"/>
        <v>541345.43000000005</v>
      </c>
      <c r="I21" s="23">
        <f t="shared" si="1"/>
        <v>57629.34</v>
      </c>
      <c r="J21" s="23">
        <v>30562.07</v>
      </c>
      <c r="K21" s="23">
        <v>27067.27</v>
      </c>
    </row>
    <row r="22" spans="1:11" x14ac:dyDescent="0.3">
      <c r="A22" s="22">
        <v>41632</v>
      </c>
      <c r="B22" s="23">
        <f t="shared" si="2"/>
        <v>510783.36000000004</v>
      </c>
      <c r="C22" s="23">
        <f t="shared" si="0"/>
        <v>57629.34</v>
      </c>
      <c r="D22" s="23">
        <v>32090.17</v>
      </c>
      <c r="E22" s="23">
        <v>25539.17</v>
      </c>
      <c r="G22" s="22">
        <v>41632</v>
      </c>
      <c r="H22" s="23">
        <f t="shared" si="3"/>
        <v>510783.36000000004</v>
      </c>
      <c r="I22" s="23">
        <f t="shared" si="1"/>
        <v>57629.34</v>
      </c>
      <c r="J22" s="23">
        <v>32090.17</v>
      </c>
      <c r="K22" s="23">
        <v>25539.17</v>
      </c>
    </row>
    <row r="23" spans="1:11" x14ac:dyDescent="0.3">
      <c r="A23" s="22">
        <v>41997</v>
      </c>
      <c r="B23" s="23">
        <f t="shared" si="2"/>
        <v>478693.19000000006</v>
      </c>
      <c r="C23" s="23">
        <f t="shared" si="0"/>
        <v>57629.34</v>
      </c>
      <c r="D23" s="23">
        <v>33694.68</v>
      </c>
      <c r="E23" s="23">
        <v>23934.66</v>
      </c>
      <c r="G23" s="22">
        <v>41997</v>
      </c>
      <c r="H23" s="23">
        <f t="shared" si="3"/>
        <v>478693.19000000006</v>
      </c>
      <c r="I23" s="23">
        <f t="shared" si="1"/>
        <v>57629.34</v>
      </c>
      <c r="J23" s="23">
        <v>33694.68</v>
      </c>
      <c r="K23" s="23">
        <v>23934.66</v>
      </c>
    </row>
    <row r="24" spans="1:11" x14ac:dyDescent="0.3">
      <c r="A24" s="22">
        <v>42362</v>
      </c>
      <c r="B24" s="23">
        <f t="shared" si="2"/>
        <v>444998.51000000007</v>
      </c>
      <c r="C24" s="23">
        <f t="shared" si="0"/>
        <v>57629.35</v>
      </c>
      <c r="D24" s="23">
        <v>35379.42</v>
      </c>
      <c r="E24" s="23">
        <v>22249.93</v>
      </c>
      <c r="G24" s="22">
        <v>42362</v>
      </c>
      <c r="H24" s="23">
        <f t="shared" si="3"/>
        <v>444998.51000000007</v>
      </c>
      <c r="I24" s="23">
        <f t="shared" si="1"/>
        <v>57629.35</v>
      </c>
      <c r="J24" s="23">
        <v>35379.42</v>
      </c>
      <c r="K24" s="23">
        <v>22249.93</v>
      </c>
    </row>
    <row r="25" spans="1:11" x14ac:dyDescent="0.3">
      <c r="A25" s="22">
        <v>42728</v>
      </c>
      <c r="B25" s="23">
        <f t="shared" si="2"/>
        <v>409619.09000000008</v>
      </c>
      <c r="C25" s="23">
        <f t="shared" si="0"/>
        <v>57629.35</v>
      </c>
      <c r="D25" s="23">
        <v>37148.39</v>
      </c>
      <c r="E25" s="23">
        <v>20480.96</v>
      </c>
      <c r="G25" s="22">
        <v>42728</v>
      </c>
      <c r="H25" s="23">
        <f t="shared" si="3"/>
        <v>409619.09000000008</v>
      </c>
      <c r="I25" s="23">
        <f t="shared" si="1"/>
        <v>57629.35</v>
      </c>
      <c r="J25" s="23">
        <v>37148.39</v>
      </c>
      <c r="K25" s="23">
        <v>20480.96</v>
      </c>
    </row>
    <row r="26" spans="1:11" x14ac:dyDescent="0.3">
      <c r="A26" s="22">
        <v>43093</v>
      </c>
      <c r="B26" s="23">
        <f t="shared" si="2"/>
        <v>372470.70000000007</v>
      </c>
      <c r="C26" s="23">
        <f t="shared" si="0"/>
        <v>57629.35</v>
      </c>
      <c r="D26" s="23">
        <v>39005.81</v>
      </c>
      <c r="E26" s="23">
        <v>18623.54</v>
      </c>
      <c r="G26" s="22">
        <v>43093</v>
      </c>
      <c r="H26" s="23">
        <f t="shared" si="3"/>
        <v>372470.70000000007</v>
      </c>
      <c r="I26" s="23">
        <f t="shared" si="1"/>
        <v>57629.35</v>
      </c>
      <c r="J26" s="23">
        <v>39005.81</v>
      </c>
      <c r="K26" s="23">
        <v>18623.54</v>
      </c>
    </row>
    <row r="27" spans="1:11" x14ac:dyDescent="0.3">
      <c r="A27" s="22">
        <v>43458</v>
      </c>
      <c r="B27" s="23">
        <f t="shared" si="2"/>
        <v>333464.89000000007</v>
      </c>
      <c r="C27" s="23">
        <f t="shared" si="0"/>
        <v>57629.34</v>
      </c>
      <c r="D27" s="23">
        <v>40956.1</v>
      </c>
      <c r="E27" s="23">
        <v>16673.240000000002</v>
      </c>
      <c r="G27" s="22">
        <v>43458</v>
      </c>
      <c r="H27" s="23">
        <f t="shared" si="3"/>
        <v>333464.89000000007</v>
      </c>
      <c r="I27" s="23">
        <f t="shared" si="1"/>
        <v>57629.34</v>
      </c>
      <c r="J27" s="23">
        <v>40956.1</v>
      </c>
      <c r="K27" s="23">
        <v>16673.240000000002</v>
      </c>
    </row>
    <row r="28" spans="1:11" x14ac:dyDescent="0.3">
      <c r="A28" s="22">
        <v>43823</v>
      </c>
      <c r="B28" s="23">
        <f t="shared" si="2"/>
        <v>292508.7900000001</v>
      </c>
      <c r="C28" s="23">
        <f t="shared" si="0"/>
        <v>57629.340000000004</v>
      </c>
      <c r="D28" s="23">
        <v>43003.9</v>
      </c>
      <c r="E28" s="23">
        <v>14625.44</v>
      </c>
      <c r="G28" s="22">
        <v>43823</v>
      </c>
      <c r="H28" s="23">
        <f t="shared" si="3"/>
        <v>292508.7900000001</v>
      </c>
      <c r="I28" s="23">
        <f t="shared" si="1"/>
        <v>57629.340000000004</v>
      </c>
      <c r="J28" s="23">
        <v>43003.9</v>
      </c>
      <c r="K28" s="23">
        <v>14625.44</v>
      </c>
    </row>
    <row r="29" spans="1:11" x14ac:dyDescent="0.3">
      <c r="A29" s="22">
        <v>44189</v>
      </c>
      <c r="B29" s="23">
        <f t="shared" si="2"/>
        <v>249504.8900000001</v>
      </c>
      <c r="C29" s="23">
        <f t="shared" si="0"/>
        <v>57629.34</v>
      </c>
      <c r="D29" s="23">
        <v>45154.1</v>
      </c>
      <c r="E29" s="23">
        <v>12475.24</v>
      </c>
      <c r="G29" s="22">
        <v>44189</v>
      </c>
      <c r="H29" s="23">
        <f t="shared" si="3"/>
        <v>249504.8900000001</v>
      </c>
      <c r="I29" s="23">
        <f t="shared" si="1"/>
        <v>57629.34</v>
      </c>
      <c r="J29" s="23">
        <v>45154.1</v>
      </c>
      <c r="K29" s="23">
        <v>12475.24</v>
      </c>
    </row>
    <row r="30" spans="1:11" x14ac:dyDescent="0.3">
      <c r="A30" s="22">
        <v>44554</v>
      </c>
      <c r="B30" s="23">
        <f t="shared" si="2"/>
        <v>204350.7900000001</v>
      </c>
      <c r="C30" s="23">
        <f t="shared" si="0"/>
        <v>57629.340000000004</v>
      </c>
      <c r="D30" s="23">
        <v>47411.8</v>
      </c>
      <c r="E30" s="23">
        <v>10217.540000000001</v>
      </c>
      <c r="G30" s="22">
        <v>44554</v>
      </c>
      <c r="H30" s="23">
        <f t="shared" si="3"/>
        <v>204350.7900000001</v>
      </c>
      <c r="I30" s="23">
        <f t="shared" si="1"/>
        <v>57629.340000000004</v>
      </c>
      <c r="J30" s="23">
        <v>47411.8</v>
      </c>
      <c r="K30" s="23">
        <v>10217.540000000001</v>
      </c>
    </row>
    <row r="31" spans="1:11" x14ac:dyDescent="0.3">
      <c r="A31" s="22">
        <v>44919</v>
      </c>
      <c r="B31" s="23">
        <f t="shared" si="2"/>
        <v>156938.99000000011</v>
      </c>
      <c r="C31" s="23">
        <f t="shared" si="0"/>
        <v>57629.34</v>
      </c>
      <c r="D31" s="23">
        <v>49782.39</v>
      </c>
      <c r="E31" s="23">
        <v>7846.95</v>
      </c>
      <c r="G31" s="22">
        <v>44919</v>
      </c>
      <c r="H31" s="23">
        <f t="shared" si="3"/>
        <v>156938.99000000011</v>
      </c>
      <c r="I31" s="23">
        <f t="shared" si="1"/>
        <v>57629.34</v>
      </c>
      <c r="J31" s="23">
        <v>49782.39</v>
      </c>
      <c r="K31" s="23">
        <v>7846.95</v>
      </c>
    </row>
    <row r="32" spans="1:11" x14ac:dyDescent="0.3">
      <c r="A32" s="22">
        <v>45284</v>
      </c>
      <c r="B32" s="23">
        <f t="shared" si="2"/>
        <v>107156.60000000011</v>
      </c>
      <c r="C32" s="23">
        <f t="shared" si="0"/>
        <v>57629.340000000004</v>
      </c>
      <c r="D32" s="23">
        <v>52271.51</v>
      </c>
      <c r="E32" s="23">
        <v>5357.83</v>
      </c>
      <c r="G32" s="22">
        <v>45284</v>
      </c>
      <c r="H32" s="23">
        <f t="shared" si="3"/>
        <v>107156.60000000011</v>
      </c>
      <c r="I32" s="23">
        <f t="shared" si="1"/>
        <v>57629.340000000004</v>
      </c>
      <c r="J32" s="23">
        <v>52271.51</v>
      </c>
      <c r="K32" s="23">
        <v>5357.83</v>
      </c>
    </row>
    <row r="33" spans="1:11" x14ac:dyDescent="0.3">
      <c r="A33" s="22">
        <v>45650</v>
      </c>
      <c r="B33" s="23">
        <f t="shared" si="2"/>
        <v>54885.090000000106</v>
      </c>
      <c r="C33" s="23">
        <f t="shared" si="0"/>
        <v>57629.34</v>
      </c>
      <c r="D33" s="23">
        <v>54885.09</v>
      </c>
      <c r="E33" s="23">
        <v>2744.25</v>
      </c>
      <c r="G33" s="22">
        <v>45650</v>
      </c>
      <c r="H33" s="23">
        <f t="shared" si="3"/>
        <v>54885.090000000106</v>
      </c>
      <c r="I33" s="23">
        <f t="shared" si="1"/>
        <v>57629.34</v>
      </c>
      <c r="J33" s="23">
        <v>54885.09</v>
      </c>
      <c r="K33" s="23">
        <v>2744.25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1152586.8699999996</v>
      </c>
      <c r="D36" s="29">
        <f>SUM(D14:D35)</f>
        <v>718189</v>
      </c>
      <c r="E36" s="29">
        <f>SUM(E14:E35)</f>
        <v>434397.86999999994</v>
      </c>
      <c r="G36" s="27" t="s">
        <v>97</v>
      </c>
      <c r="H36" s="28"/>
      <c r="I36" s="29">
        <f>SUM(I14:I35)</f>
        <v>1152586.8699999996</v>
      </c>
      <c r="J36" s="29">
        <f>SUM(J14:J35)</f>
        <v>718189</v>
      </c>
      <c r="K36" s="29">
        <f>SUM(K14:K35)</f>
        <v>434397.86999999994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133</v>
      </c>
      <c r="B3" s="14"/>
      <c r="C3" s="14"/>
      <c r="D3" s="14"/>
      <c r="E3" s="15"/>
      <c r="G3" s="13" t="s">
        <v>134</v>
      </c>
      <c r="H3" s="14"/>
      <c r="I3" s="14"/>
      <c r="J3" s="14"/>
      <c r="K3" s="15"/>
    </row>
    <row r="5" spans="1:11" x14ac:dyDescent="0.3">
      <c r="A5" s="16" t="s">
        <v>75</v>
      </c>
      <c r="C5" s="17">
        <v>2628641</v>
      </c>
      <c r="G5" s="16" t="s">
        <v>76</v>
      </c>
      <c r="I5" s="17">
        <v>2628641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38710</v>
      </c>
      <c r="B14" s="23">
        <v>2628641</v>
      </c>
      <c r="C14" s="23">
        <f>D14+E14</f>
        <v>210928.96</v>
      </c>
      <c r="D14" s="23">
        <v>79496.899999999994</v>
      </c>
      <c r="E14" s="23">
        <v>131432.06</v>
      </c>
      <c r="G14" s="22">
        <v>38710</v>
      </c>
      <c r="H14" s="23">
        <v>2628641</v>
      </c>
      <c r="I14" s="23">
        <f>J14+K14</f>
        <v>210928.96</v>
      </c>
      <c r="J14" s="23">
        <v>79496.899999999994</v>
      </c>
      <c r="K14" s="23">
        <v>131432.06</v>
      </c>
    </row>
    <row r="15" spans="1:11" x14ac:dyDescent="0.3">
      <c r="A15" s="22">
        <v>39075</v>
      </c>
      <c r="B15" s="23">
        <f>B14-D14</f>
        <v>2549144.1</v>
      </c>
      <c r="C15" s="23">
        <f t="shared" ref="C15:C33" si="0">D15+E15</f>
        <v>210928.95</v>
      </c>
      <c r="D15" s="23">
        <v>83471.75</v>
      </c>
      <c r="E15" s="23">
        <v>127457.2</v>
      </c>
      <c r="G15" s="22">
        <v>39075</v>
      </c>
      <c r="H15" s="23">
        <f>H14-J14</f>
        <v>2549144.1</v>
      </c>
      <c r="I15" s="23">
        <f t="shared" ref="I15:I33" si="1">J15+K15</f>
        <v>210928.95</v>
      </c>
      <c r="J15" s="23">
        <v>83471.75</v>
      </c>
      <c r="K15" s="23">
        <v>127457.2</v>
      </c>
    </row>
    <row r="16" spans="1:11" x14ac:dyDescent="0.3">
      <c r="A16" s="22">
        <v>39440</v>
      </c>
      <c r="B16" s="23">
        <f t="shared" ref="B16:B33" si="2">B15-D15</f>
        <v>2465672.35</v>
      </c>
      <c r="C16" s="23">
        <f t="shared" si="0"/>
        <v>210928.97999999998</v>
      </c>
      <c r="D16" s="23">
        <v>87645.36</v>
      </c>
      <c r="E16" s="23">
        <v>123283.62</v>
      </c>
      <c r="G16" s="22">
        <v>39440</v>
      </c>
      <c r="H16" s="23">
        <f t="shared" ref="H16:H33" si="3">H15-J15</f>
        <v>2465672.35</v>
      </c>
      <c r="I16" s="23">
        <f t="shared" si="1"/>
        <v>210928.97999999998</v>
      </c>
      <c r="J16" s="23">
        <v>87645.36</v>
      </c>
      <c r="K16" s="23">
        <v>123283.62</v>
      </c>
    </row>
    <row r="17" spans="1:11" x14ac:dyDescent="0.3">
      <c r="A17" s="22">
        <v>39806</v>
      </c>
      <c r="B17" s="23">
        <f t="shared" si="2"/>
        <v>2378026.9900000002</v>
      </c>
      <c r="C17" s="23">
        <f t="shared" si="0"/>
        <v>210928.95</v>
      </c>
      <c r="D17" s="23">
        <v>92027.6</v>
      </c>
      <c r="E17" s="23">
        <v>118901.35</v>
      </c>
      <c r="G17" s="22">
        <v>39806</v>
      </c>
      <c r="H17" s="23">
        <f t="shared" si="3"/>
        <v>2378026.9900000002</v>
      </c>
      <c r="I17" s="23">
        <f t="shared" si="1"/>
        <v>210928.95</v>
      </c>
      <c r="J17" s="23">
        <v>92027.6</v>
      </c>
      <c r="K17" s="23">
        <v>118901.35</v>
      </c>
    </row>
    <row r="18" spans="1:11" x14ac:dyDescent="0.3">
      <c r="A18" s="22">
        <v>40171</v>
      </c>
      <c r="B18" s="23">
        <f t="shared" si="2"/>
        <v>2285999.39</v>
      </c>
      <c r="C18" s="23">
        <f t="shared" si="0"/>
        <v>210928.95</v>
      </c>
      <c r="D18" s="23">
        <v>96628.98</v>
      </c>
      <c r="E18" s="23">
        <v>114299.97</v>
      </c>
      <c r="G18" s="22">
        <v>40171</v>
      </c>
      <c r="H18" s="23">
        <f t="shared" si="3"/>
        <v>2285999.39</v>
      </c>
      <c r="I18" s="23">
        <f t="shared" si="1"/>
        <v>210928.95</v>
      </c>
      <c r="J18" s="23">
        <v>96628.98</v>
      </c>
      <c r="K18" s="23">
        <v>114299.97</v>
      </c>
    </row>
    <row r="19" spans="1:11" x14ac:dyDescent="0.3">
      <c r="A19" s="22">
        <v>40536</v>
      </c>
      <c r="B19" s="23">
        <f t="shared" si="2"/>
        <v>2189370.41</v>
      </c>
      <c r="C19" s="23">
        <f t="shared" si="0"/>
        <v>210928.95</v>
      </c>
      <c r="D19" s="23">
        <v>101460.43</v>
      </c>
      <c r="E19" s="23">
        <v>109468.52</v>
      </c>
      <c r="G19" s="22">
        <v>40536</v>
      </c>
      <c r="H19" s="23">
        <f t="shared" si="3"/>
        <v>2189370.41</v>
      </c>
      <c r="I19" s="23">
        <f t="shared" si="1"/>
        <v>210928.95</v>
      </c>
      <c r="J19" s="23">
        <v>101460.43</v>
      </c>
      <c r="K19" s="23">
        <v>109468.52</v>
      </c>
    </row>
    <row r="20" spans="1:11" x14ac:dyDescent="0.3">
      <c r="A20" s="22">
        <v>40901</v>
      </c>
      <c r="B20" s="23">
        <f t="shared" si="2"/>
        <v>2087909.9800000002</v>
      </c>
      <c r="C20" s="23">
        <f t="shared" si="0"/>
        <v>210928.96000000002</v>
      </c>
      <c r="D20" s="23">
        <v>106533.46</v>
      </c>
      <c r="E20" s="23">
        <v>104395.5</v>
      </c>
      <c r="G20" s="22">
        <v>40901</v>
      </c>
      <c r="H20" s="23">
        <f t="shared" si="3"/>
        <v>2087909.9800000002</v>
      </c>
      <c r="I20" s="23">
        <f t="shared" si="1"/>
        <v>210928.96000000002</v>
      </c>
      <c r="J20" s="23">
        <v>106533.46</v>
      </c>
      <c r="K20" s="23">
        <v>104395.5</v>
      </c>
    </row>
    <row r="21" spans="1:11" x14ac:dyDescent="0.3">
      <c r="A21" s="22">
        <v>41267</v>
      </c>
      <c r="B21" s="23">
        <f t="shared" si="2"/>
        <v>1981376.5200000003</v>
      </c>
      <c r="C21" s="23">
        <f t="shared" si="0"/>
        <v>210928.96000000002</v>
      </c>
      <c r="D21" s="23">
        <v>111860.13</v>
      </c>
      <c r="E21" s="23">
        <v>99068.83</v>
      </c>
      <c r="G21" s="22">
        <v>41267</v>
      </c>
      <c r="H21" s="23">
        <f t="shared" si="3"/>
        <v>1981376.5200000003</v>
      </c>
      <c r="I21" s="23">
        <f t="shared" si="1"/>
        <v>210928.96000000002</v>
      </c>
      <c r="J21" s="23">
        <v>111860.13</v>
      </c>
      <c r="K21" s="23">
        <v>99068.83</v>
      </c>
    </row>
    <row r="22" spans="1:11" x14ac:dyDescent="0.3">
      <c r="A22" s="22">
        <v>41632</v>
      </c>
      <c r="B22" s="23">
        <f t="shared" si="2"/>
        <v>1869516.3900000001</v>
      </c>
      <c r="C22" s="23">
        <f t="shared" si="0"/>
        <v>210928.95</v>
      </c>
      <c r="D22" s="23">
        <v>117453.13</v>
      </c>
      <c r="E22" s="23">
        <v>93475.82</v>
      </c>
      <c r="G22" s="22">
        <v>41632</v>
      </c>
      <c r="H22" s="23">
        <f t="shared" si="3"/>
        <v>1869516.3900000001</v>
      </c>
      <c r="I22" s="23">
        <f t="shared" si="1"/>
        <v>210928.95</v>
      </c>
      <c r="J22" s="23">
        <v>117453.13</v>
      </c>
      <c r="K22" s="23">
        <v>93475.82</v>
      </c>
    </row>
    <row r="23" spans="1:11" x14ac:dyDescent="0.3">
      <c r="A23" s="22">
        <v>41997</v>
      </c>
      <c r="B23" s="23">
        <f t="shared" si="2"/>
        <v>1752063.2600000002</v>
      </c>
      <c r="C23" s="23">
        <f t="shared" si="0"/>
        <v>210928.95</v>
      </c>
      <c r="D23" s="23">
        <v>123325.79</v>
      </c>
      <c r="E23" s="23">
        <v>87603.16</v>
      </c>
      <c r="G23" s="22">
        <v>41997</v>
      </c>
      <c r="H23" s="23">
        <f t="shared" si="3"/>
        <v>1752063.2600000002</v>
      </c>
      <c r="I23" s="23">
        <f t="shared" si="1"/>
        <v>210928.95</v>
      </c>
      <c r="J23" s="23">
        <v>123325.79</v>
      </c>
      <c r="K23" s="23">
        <v>87603.16</v>
      </c>
    </row>
    <row r="24" spans="1:11" x14ac:dyDescent="0.3">
      <c r="A24" s="22">
        <v>42362</v>
      </c>
      <c r="B24" s="23">
        <f t="shared" si="2"/>
        <v>1628737.4700000002</v>
      </c>
      <c r="C24" s="23">
        <f t="shared" si="0"/>
        <v>210928.95</v>
      </c>
      <c r="D24" s="23">
        <v>129492.08</v>
      </c>
      <c r="E24" s="23">
        <v>81436.87</v>
      </c>
      <c r="G24" s="22">
        <v>42362</v>
      </c>
      <c r="H24" s="23">
        <f t="shared" si="3"/>
        <v>1628737.4700000002</v>
      </c>
      <c r="I24" s="23">
        <f t="shared" si="1"/>
        <v>210928.95</v>
      </c>
      <c r="J24" s="23">
        <v>129492.08</v>
      </c>
      <c r="K24" s="23">
        <v>81436.87</v>
      </c>
    </row>
    <row r="25" spans="1:11" x14ac:dyDescent="0.3">
      <c r="A25" s="22">
        <v>42728</v>
      </c>
      <c r="B25" s="23">
        <f t="shared" si="2"/>
        <v>1499245.3900000001</v>
      </c>
      <c r="C25" s="23">
        <f t="shared" si="0"/>
        <v>210928.95</v>
      </c>
      <c r="D25" s="23">
        <v>135966.68</v>
      </c>
      <c r="E25" s="23">
        <v>74962.27</v>
      </c>
      <c r="G25" s="22">
        <v>42728</v>
      </c>
      <c r="H25" s="23">
        <f t="shared" si="3"/>
        <v>1499245.3900000001</v>
      </c>
      <c r="I25" s="23">
        <f t="shared" si="1"/>
        <v>210928.95</v>
      </c>
      <c r="J25" s="23">
        <v>135966.68</v>
      </c>
      <c r="K25" s="23">
        <v>74962.27</v>
      </c>
    </row>
    <row r="26" spans="1:11" x14ac:dyDescent="0.3">
      <c r="A26" s="22">
        <v>43093</v>
      </c>
      <c r="B26" s="23">
        <f t="shared" si="2"/>
        <v>1363278.7100000002</v>
      </c>
      <c r="C26" s="23">
        <f t="shared" si="0"/>
        <v>210928.96</v>
      </c>
      <c r="D26" s="23">
        <v>142765.01999999999</v>
      </c>
      <c r="E26" s="23">
        <v>68163.94</v>
      </c>
      <c r="G26" s="22">
        <v>43093</v>
      </c>
      <c r="H26" s="23">
        <f t="shared" si="3"/>
        <v>1363278.7100000002</v>
      </c>
      <c r="I26" s="23">
        <f t="shared" si="1"/>
        <v>210928.96</v>
      </c>
      <c r="J26" s="23">
        <v>142765.01999999999</v>
      </c>
      <c r="K26" s="23">
        <v>68163.94</v>
      </c>
    </row>
    <row r="27" spans="1:11" x14ac:dyDescent="0.3">
      <c r="A27" s="22">
        <v>43458</v>
      </c>
      <c r="B27" s="23">
        <f t="shared" si="2"/>
        <v>1220513.6900000002</v>
      </c>
      <c r="C27" s="23">
        <f t="shared" si="0"/>
        <v>210928.94999999998</v>
      </c>
      <c r="D27" s="23">
        <v>149903.26999999999</v>
      </c>
      <c r="E27" s="23">
        <v>61025.68</v>
      </c>
      <c r="G27" s="22">
        <v>43458</v>
      </c>
      <c r="H27" s="23">
        <f t="shared" si="3"/>
        <v>1220513.6900000002</v>
      </c>
      <c r="I27" s="23">
        <f t="shared" si="1"/>
        <v>210928.94999999998</v>
      </c>
      <c r="J27" s="23">
        <v>149903.26999999999</v>
      </c>
      <c r="K27" s="23">
        <v>61025.68</v>
      </c>
    </row>
    <row r="28" spans="1:11" x14ac:dyDescent="0.3">
      <c r="A28" s="22">
        <v>43823</v>
      </c>
      <c r="B28" s="23">
        <f t="shared" si="2"/>
        <v>1070610.4200000002</v>
      </c>
      <c r="C28" s="23">
        <f t="shared" si="0"/>
        <v>210928.94999999998</v>
      </c>
      <c r="D28" s="23">
        <v>157398.43</v>
      </c>
      <c r="E28" s="23">
        <v>53530.52</v>
      </c>
      <c r="G28" s="22">
        <v>43823</v>
      </c>
      <c r="H28" s="23">
        <f t="shared" si="3"/>
        <v>1070610.4200000002</v>
      </c>
      <c r="I28" s="23">
        <f t="shared" si="1"/>
        <v>210928.94999999998</v>
      </c>
      <c r="J28" s="23">
        <v>157398.43</v>
      </c>
      <c r="K28" s="23">
        <v>53530.52</v>
      </c>
    </row>
    <row r="29" spans="1:11" x14ac:dyDescent="0.3">
      <c r="A29" s="22">
        <v>44189</v>
      </c>
      <c r="B29" s="23">
        <f t="shared" si="2"/>
        <v>913211.99000000022</v>
      </c>
      <c r="C29" s="23">
        <f t="shared" si="0"/>
        <v>210928.96</v>
      </c>
      <c r="D29" s="23">
        <v>165268.35999999999</v>
      </c>
      <c r="E29" s="23">
        <v>45660.6</v>
      </c>
      <c r="G29" s="22">
        <v>44189</v>
      </c>
      <c r="H29" s="23">
        <f t="shared" si="3"/>
        <v>913211.99000000022</v>
      </c>
      <c r="I29" s="23">
        <f t="shared" si="1"/>
        <v>210928.96</v>
      </c>
      <c r="J29" s="23">
        <v>165268.35999999999</v>
      </c>
      <c r="K29" s="23">
        <v>45660.6</v>
      </c>
    </row>
    <row r="30" spans="1:11" x14ac:dyDescent="0.3">
      <c r="A30" s="22">
        <v>44554</v>
      </c>
      <c r="B30" s="23">
        <f t="shared" si="2"/>
        <v>747943.63000000024</v>
      </c>
      <c r="C30" s="23">
        <f t="shared" si="0"/>
        <v>210928.94999999998</v>
      </c>
      <c r="D30" s="23">
        <v>173531.77</v>
      </c>
      <c r="E30" s="23">
        <v>37397.18</v>
      </c>
      <c r="G30" s="22">
        <v>44554</v>
      </c>
      <c r="H30" s="23">
        <f t="shared" si="3"/>
        <v>747943.63000000024</v>
      </c>
      <c r="I30" s="23">
        <f t="shared" si="1"/>
        <v>210928.94999999998</v>
      </c>
      <c r="J30" s="23">
        <v>173531.77</v>
      </c>
      <c r="K30" s="23">
        <v>37397.18</v>
      </c>
    </row>
    <row r="31" spans="1:11" x14ac:dyDescent="0.3">
      <c r="A31" s="22">
        <v>44919</v>
      </c>
      <c r="B31" s="23">
        <f t="shared" si="2"/>
        <v>574411.86000000022</v>
      </c>
      <c r="C31" s="23">
        <f t="shared" si="0"/>
        <v>210928.94999999998</v>
      </c>
      <c r="D31" s="23">
        <v>182208.36</v>
      </c>
      <c r="E31" s="23">
        <v>28720.59</v>
      </c>
      <c r="G31" s="22">
        <v>44919</v>
      </c>
      <c r="H31" s="23">
        <f t="shared" si="3"/>
        <v>574411.86000000022</v>
      </c>
      <c r="I31" s="23">
        <f t="shared" si="1"/>
        <v>210928.94999999998</v>
      </c>
      <c r="J31" s="23">
        <v>182208.36</v>
      </c>
      <c r="K31" s="23">
        <v>28720.59</v>
      </c>
    </row>
    <row r="32" spans="1:11" x14ac:dyDescent="0.3">
      <c r="A32" s="22">
        <v>45284</v>
      </c>
      <c r="B32" s="23">
        <f t="shared" si="2"/>
        <v>392203.50000000023</v>
      </c>
      <c r="C32" s="23">
        <f t="shared" si="0"/>
        <v>210928.95</v>
      </c>
      <c r="D32" s="23">
        <v>191318.78</v>
      </c>
      <c r="E32" s="23">
        <v>19610.169999999998</v>
      </c>
      <c r="G32" s="22">
        <v>45284</v>
      </c>
      <c r="H32" s="23">
        <f t="shared" si="3"/>
        <v>392203.50000000023</v>
      </c>
      <c r="I32" s="23">
        <f t="shared" si="1"/>
        <v>210928.95</v>
      </c>
      <c r="J32" s="23">
        <v>191318.78</v>
      </c>
      <c r="K32" s="23">
        <v>19610.169999999998</v>
      </c>
    </row>
    <row r="33" spans="1:11" x14ac:dyDescent="0.3">
      <c r="A33" s="22">
        <v>45650</v>
      </c>
      <c r="B33" s="23">
        <f t="shared" si="2"/>
        <v>200884.72000000023</v>
      </c>
      <c r="C33" s="23">
        <f t="shared" si="0"/>
        <v>210928.96</v>
      </c>
      <c r="D33" s="23">
        <v>200884.72</v>
      </c>
      <c r="E33" s="23">
        <v>10044.24</v>
      </c>
      <c r="G33" s="22">
        <v>45650</v>
      </c>
      <c r="H33" s="23">
        <f t="shared" si="3"/>
        <v>200884.72000000023</v>
      </c>
      <c r="I33" s="23">
        <f t="shared" si="1"/>
        <v>210928.96</v>
      </c>
      <c r="J33" s="23">
        <v>200884.72</v>
      </c>
      <c r="K33" s="23">
        <v>10044.24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4218579.0900000017</v>
      </c>
      <c r="D36" s="29">
        <f>SUM(D14:D35)</f>
        <v>2628641</v>
      </c>
      <c r="E36" s="29">
        <f>SUM(E14:E35)</f>
        <v>1589938.0899999999</v>
      </c>
      <c r="G36" s="27" t="s">
        <v>97</v>
      </c>
      <c r="H36" s="28"/>
      <c r="I36" s="29">
        <f>SUM(I14:I35)</f>
        <v>4218579.0900000017</v>
      </c>
      <c r="J36" s="29">
        <f>SUM(J14:J35)</f>
        <v>2628641</v>
      </c>
      <c r="K36" s="29">
        <f>SUM(K14:K35)</f>
        <v>1589938.0899999999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135</v>
      </c>
      <c r="B3" s="14"/>
      <c r="C3" s="14"/>
      <c r="D3" s="14"/>
      <c r="E3" s="14"/>
      <c r="G3" s="13" t="s">
        <v>136</v>
      </c>
      <c r="H3" s="14"/>
      <c r="I3" s="14"/>
      <c r="J3" s="14"/>
      <c r="K3" s="15"/>
    </row>
    <row r="5" spans="1:11" x14ac:dyDescent="0.3">
      <c r="A5" s="16" t="s">
        <v>75</v>
      </c>
      <c r="C5" s="17">
        <v>1886053</v>
      </c>
      <c r="G5" s="16" t="s">
        <v>76</v>
      </c>
      <c r="I5" s="17">
        <v>1886053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39437</v>
      </c>
      <c r="B14" s="23">
        <v>1886053</v>
      </c>
      <c r="C14" s="23">
        <f>D14+E14</f>
        <v>151341.76999999999</v>
      </c>
      <c r="D14" s="23">
        <v>57039.12</v>
      </c>
      <c r="E14" s="23">
        <v>94302.65</v>
      </c>
      <c r="G14" s="22">
        <v>39437</v>
      </c>
      <c r="H14" s="23">
        <v>1886053</v>
      </c>
      <c r="I14" s="23">
        <f>J14+K14</f>
        <v>151341.76999999999</v>
      </c>
      <c r="J14" s="23">
        <v>57039.12</v>
      </c>
      <c r="K14" s="23">
        <v>94302.65</v>
      </c>
    </row>
    <row r="15" spans="1:11" x14ac:dyDescent="0.3">
      <c r="A15" s="22">
        <v>39803</v>
      </c>
      <c r="B15" s="23">
        <f>B14-D14</f>
        <v>1829013.88</v>
      </c>
      <c r="C15" s="23">
        <f t="shared" ref="C15:C33" si="0">D15+E15</f>
        <v>151341.77000000002</v>
      </c>
      <c r="D15" s="23">
        <v>59891.08</v>
      </c>
      <c r="E15" s="23">
        <v>91450.69</v>
      </c>
      <c r="G15" s="22">
        <v>39803</v>
      </c>
      <c r="H15" s="23">
        <f>H14-J14</f>
        <v>1829013.88</v>
      </c>
      <c r="I15" s="23">
        <f t="shared" ref="I15:I33" si="1">J15+K15</f>
        <v>151341.77000000002</v>
      </c>
      <c r="J15" s="23">
        <v>59891.08</v>
      </c>
      <c r="K15" s="23">
        <v>91450.69</v>
      </c>
    </row>
    <row r="16" spans="1:11" x14ac:dyDescent="0.3">
      <c r="A16" s="22">
        <v>40168</v>
      </c>
      <c r="B16" s="23">
        <f t="shared" ref="B16:B33" si="2">B15-D15</f>
        <v>1769122.7999999998</v>
      </c>
      <c r="C16" s="23">
        <f t="shared" si="0"/>
        <v>151341.76999999999</v>
      </c>
      <c r="D16" s="23">
        <v>62885.63</v>
      </c>
      <c r="E16" s="23">
        <v>88456.14</v>
      </c>
      <c r="G16" s="22">
        <v>40168</v>
      </c>
      <c r="H16" s="23">
        <f t="shared" ref="H16:H33" si="3">H15-J15</f>
        <v>1769122.7999999998</v>
      </c>
      <c r="I16" s="23">
        <f t="shared" si="1"/>
        <v>151341.76999999999</v>
      </c>
      <c r="J16" s="23">
        <v>62885.63</v>
      </c>
      <c r="K16" s="23">
        <v>88456.14</v>
      </c>
    </row>
    <row r="17" spans="1:11" x14ac:dyDescent="0.3">
      <c r="A17" s="22">
        <v>40533</v>
      </c>
      <c r="B17" s="23">
        <f t="shared" si="2"/>
        <v>1706237.17</v>
      </c>
      <c r="C17" s="23">
        <f t="shared" si="0"/>
        <v>151341.77000000002</v>
      </c>
      <c r="D17" s="23">
        <v>66029.91</v>
      </c>
      <c r="E17" s="23">
        <v>85311.86</v>
      </c>
      <c r="G17" s="22">
        <v>40533</v>
      </c>
      <c r="H17" s="23">
        <f t="shared" si="3"/>
        <v>1706237.17</v>
      </c>
      <c r="I17" s="23">
        <f t="shared" si="1"/>
        <v>151341.77000000002</v>
      </c>
      <c r="J17" s="23">
        <v>66029.91</v>
      </c>
      <c r="K17" s="23">
        <v>85311.86</v>
      </c>
    </row>
    <row r="18" spans="1:11" x14ac:dyDescent="0.3">
      <c r="A18" s="22">
        <v>40898</v>
      </c>
      <c r="B18" s="23">
        <f t="shared" si="2"/>
        <v>1640207.26</v>
      </c>
      <c r="C18" s="23">
        <f t="shared" si="0"/>
        <v>151341.77000000002</v>
      </c>
      <c r="D18" s="23">
        <v>69331.41</v>
      </c>
      <c r="E18" s="23">
        <v>82010.36</v>
      </c>
      <c r="G18" s="22">
        <v>40898</v>
      </c>
      <c r="H18" s="23">
        <f t="shared" si="3"/>
        <v>1640207.26</v>
      </c>
      <c r="I18" s="23">
        <f t="shared" si="1"/>
        <v>151341.77000000002</v>
      </c>
      <c r="J18" s="23">
        <v>69331.41</v>
      </c>
      <c r="K18" s="23">
        <v>82010.36</v>
      </c>
    </row>
    <row r="19" spans="1:11" x14ac:dyDescent="0.3">
      <c r="A19" s="22">
        <v>41264</v>
      </c>
      <c r="B19" s="23">
        <f t="shared" si="2"/>
        <v>1570875.85</v>
      </c>
      <c r="C19" s="23">
        <f t="shared" si="0"/>
        <v>151341.77000000002</v>
      </c>
      <c r="D19" s="23">
        <v>72797.95</v>
      </c>
      <c r="E19" s="23">
        <v>78543.820000000007</v>
      </c>
      <c r="G19" s="22">
        <v>41264</v>
      </c>
      <c r="H19" s="23">
        <f t="shared" si="3"/>
        <v>1570875.85</v>
      </c>
      <c r="I19" s="23">
        <f t="shared" si="1"/>
        <v>151341.77000000002</v>
      </c>
      <c r="J19" s="23">
        <v>72797.95</v>
      </c>
      <c r="K19" s="23">
        <v>78543.820000000007</v>
      </c>
    </row>
    <row r="20" spans="1:11" x14ac:dyDescent="0.3">
      <c r="A20" s="22">
        <v>41629</v>
      </c>
      <c r="B20" s="23">
        <f t="shared" si="2"/>
        <v>1498077.9000000001</v>
      </c>
      <c r="C20" s="23">
        <f t="shared" si="0"/>
        <v>151341.77000000002</v>
      </c>
      <c r="D20" s="23">
        <v>76437.88</v>
      </c>
      <c r="E20" s="23">
        <v>74903.89</v>
      </c>
      <c r="G20" s="22">
        <v>41629</v>
      </c>
      <c r="H20" s="23">
        <f t="shared" si="3"/>
        <v>1498077.9000000001</v>
      </c>
      <c r="I20" s="23">
        <f t="shared" si="1"/>
        <v>151341.77000000002</v>
      </c>
      <c r="J20" s="23">
        <v>76437.88</v>
      </c>
      <c r="K20" s="23">
        <v>74903.89</v>
      </c>
    </row>
    <row r="21" spans="1:11" x14ac:dyDescent="0.3">
      <c r="A21" s="22">
        <v>41994</v>
      </c>
      <c r="B21" s="23">
        <f t="shared" si="2"/>
        <v>1421640.02</v>
      </c>
      <c r="C21" s="23">
        <f t="shared" si="0"/>
        <v>151341.77000000002</v>
      </c>
      <c r="D21" s="23">
        <v>80259.77</v>
      </c>
      <c r="E21" s="23">
        <v>71082</v>
      </c>
      <c r="G21" s="22">
        <v>41994</v>
      </c>
      <c r="H21" s="23">
        <f t="shared" si="3"/>
        <v>1421640.02</v>
      </c>
      <c r="I21" s="23">
        <f t="shared" si="1"/>
        <v>151341.77000000002</v>
      </c>
      <c r="J21" s="23">
        <v>80259.77</v>
      </c>
      <c r="K21" s="23">
        <v>71082</v>
      </c>
    </row>
    <row r="22" spans="1:11" x14ac:dyDescent="0.3">
      <c r="A22" s="22">
        <v>42359</v>
      </c>
      <c r="B22" s="23">
        <f t="shared" si="2"/>
        <v>1341380.25</v>
      </c>
      <c r="C22" s="23">
        <f t="shared" si="0"/>
        <v>151341.76999999999</v>
      </c>
      <c r="D22" s="23">
        <v>84272.76</v>
      </c>
      <c r="E22" s="23">
        <v>67069.009999999995</v>
      </c>
      <c r="G22" s="22">
        <v>42359</v>
      </c>
      <c r="H22" s="23">
        <f t="shared" si="3"/>
        <v>1341380.25</v>
      </c>
      <c r="I22" s="23">
        <f t="shared" si="1"/>
        <v>151341.76999999999</v>
      </c>
      <c r="J22" s="23">
        <v>84272.76</v>
      </c>
      <c r="K22" s="23">
        <v>67069.009999999995</v>
      </c>
    </row>
    <row r="23" spans="1:11" x14ac:dyDescent="0.3">
      <c r="A23" s="22">
        <v>42725</v>
      </c>
      <c r="B23" s="23">
        <f t="shared" si="2"/>
        <v>1257107.49</v>
      </c>
      <c r="C23" s="23">
        <f t="shared" si="0"/>
        <v>151341.76999999999</v>
      </c>
      <c r="D23" s="23">
        <v>88486.399999999994</v>
      </c>
      <c r="E23" s="23">
        <v>62855.37</v>
      </c>
      <c r="G23" s="22">
        <v>42725</v>
      </c>
      <c r="H23" s="23">
        <f t="shared" si="3"/>
        <v>1257107.49</v>
      </c>
      <c r="I23" s="23">
        <f t="shared" si="1"/>
        <v>151341.76999999999</v>
      </c>
      <c r="J23" s="23">
        <v>88486.399999999994</v>
      </c>
      <c r="K23" s="23">
        <v>62855.37</v>
      </c>
    </row>
    <row r="24" spans="1:11" x14ac:dyDescent="0.3">
      <c r="A24" s="22">
        <v>43090</v>
      </c>
      <c r="B24" s="23">
        <f t="shared" si="2"/>
        <v>1168621.0900000001</v>
      </c>
      <c r="C24" s="23">
        <f t="shared" si="0"/>
        <v>151341.77000000002</v>
      </c>
      <c r="D24" s="23">
        <v>92910.720000000001</v>
      </c>
      <c r="E24" s="23">
        <v>58431.05</v>
      </c>
      <c r="G24" s="22">
        <v>43090</v>
      </c>
      <c r="H24" s="23">
        <f t="shared" si="3"/>
        <v>1168621.0900000001</v>
      </c>
      <c r="I24" s="23">
        <f t="shared" si="1"/>
        <v>151341.77000000002</v>
      </c>
      <c r="J24" s="23">
        <v>92910.720000000001</v>
      </c>
      <c r="K24" s="23">
        <v>58431.05</v>
      </c>
    </row>
    <row r="25" spans="1:11" x14ac:dyDescent="0.3">
      <c r="A25" s="22">
        <v>43455</v>
      </c>
      <c r="B25" s="23">
        <f t="shared" si="2"/>
        <v>1075710.3700000001</v>
      </c>
      <c r="C25" s="23">
        <f t="shared" si="0"/>
        <v>151341.76999999999</v>
      </c>
      <c r="D25" s="23">
        <v>97556.25</v>
      </c>
      <c r="E25" s="23">
        <v>53785.52</v>
      </c>
      <c r="G25" s="22">
        <v>43455</v>
      </c>
      <c r="H25" s="23">
        <f t="shared" si="3"/>
        <v>1075710.3700000001</v>
      </c>
      <c r="I25" s="23">
        <f t="shared" si="1"/>
        <v>151341.76999999999</v>
      </c>
      <c r="J25" s="23">
        <v>97556.25</v>
      </c>
      <c r="K25" s="23">
        <v>53785.52</v>
      </c>
    </row>
    <row r="26" spans="1:11" x14ac:dyDescent="0.3">
      <c r="A26" s="22">
        <v>43820</v>
      </c>
      <c r="B26" s="23">
        <f t="shared" si="2"/>
        <v>978154.12000000011</v>
      </c>
      <c r="C26" s="23">
        <f t="shared" si="0"/>
        <v>151341.76999999999</v>
      </c>
      <c r="D26" s="23">
        <v>102434.06</v>
      </c>
      <c r="E26" s="23">
        <v>48907.71</v>
      </c>
      <c r="G26" s="22">
        <v>43820</v>
      </c>
      <c r="H26" s="23">
        <f t="shared" si="3"/>
        <v>978154.12000000011</v>
      </c>
      <c r="I26" s="23">
        <f t="shared" si="1"/>
        <v>151341.76999999999</v>
      </c>
      <c r="J26" s="23">
        <v>102434.06</v>
      </c>
      <c r="K26" s="23">
        <v>48907.71</v>
      </c>
    </row>
    <row r="27" spans="1:11" x14ac:dyDescent="0.3">
      <c r="A27" s="22">
        <v>44186</v>
      </c>
      <c r="B27" s="23">
        <f t="shared" si="2"/>
        <v>875720.06</v>
      </c>
      <c r="C27" s="23">
        <f t="shared" si="0"/>
        <v>151341.77000000002</v>
      </c>
      <c r="D27" s="23">
        <v>107555.77</v>
      </c>
      <c r="E27" s="23">
        <v>43786</v>
      </c>
      <c r="G27" s="22">
        <v>44186</v>
      </c>
      <c r="H27" s="23">
        <f t="shared" si="3"/>
        <v>875720.06</v>
      </c>
      <c r="I27" s="23">
        <f t="shared" si="1"/>
        <v>151341.77000000002</v>
      </c>
      <c r="J27" s="23">
        <v>107555.77</v>
      </c>
      <c r="K27" s="23">
        <v>43786</v>
      </c>
    </row>
    <row r="28" spans="1:11" x14ac:dyDescent="0.3">
      <c r="A28" s="22">
        <v>44551</v>
      </c>
      <c r="B28" s="23">
        <f t="shared" si="2"/>
        <v>768164.29</v>
      </c>
      <c r="C28" s="23">
        <f t="shared" si="0"/>
        <v>151341.76999999999</v>
      </c>
      <c r="D28" s="23">
        <v>112933.56</v>
      </c>
      <c r="E28" s="23">
        <v>38408.21</v>
      </c>
      <c r="G28" s="22">
        <v>44551</v>
      </c>
      <c r="H28" s="23">
        <f t="shared" si="3"/>
        <v>768164.29</v>
      </c>
      <c r="I28" s="23">
        <f t="shared" si="1"/>
        <v>151341.76999999999</v>
      </c>
      <c r="J28" s="23">
        <v>112933.56</v>
      </c>
      <c r="K28" s="23">
        <v>38408.21</v>
      </c>
    </row>
    <row r="29" spans="1:11" x14ac:dyDescent="0.3">
      <c r="A29" s="22">
        <v>44916</v>
      </c>
      <c r="B29" s="23">
        <f t="shared" si="2"/>
        <v>655230.73</v>
      </c>
      <c r="C29" s="23">
        <f t="shared" si="0"/>
        <v>151341.76999999999</v>
      </c>
      <c r="D29" s="23">
        <v>118580.23</v>
      </c>
      <c r="E29" s="23">
        <v>32761.54</v>
      </c>
      <c r="G29" s="22">
        <v>44916</v>
      </c>
      <c r="H29" s="23">
        <f t="shared" si="3"/>
        <v>655230.73</v>
      </c>
      <c r="I29" s="23">
        <f t="shared" si="1"/>
        <v>151341.76999999999</v>
      </c>
      <c r="J29" s="23">
        <v>118580.23</v>
      </c>
      <c r="K29" s="23">
        <v>32761.54</v>
      </c>
    </row>
    <row r="30" spans="1:11" x14ac:dyDescent="0.3">
      <c r="A30" s="22">
        <v>45281</v>
      </c>
      <c r="B30" s="23">
        <f t="shared" si="2"/>
        <v>536650.5</v>
      </c>
      <c r="C30" s="23">
        <f t="shared" si="0"/>
        <v>151341.76999999999</v>
      </c>
      <c r="D30" s="23">
        <v>124509.25</v>
      </c>
      <c r="E30" s="23">
        <v>26832.52</v>
      </c>
      <c r="G30" s="22">
        <v>45281</v>
      </c>
      <c r="H30" s="23">
        <f t="shared" si="3"/>
        <v>536650.5</v>
      </c>
      <c r="I30" s="23">
        <f t="shared" si="1"/>
        <v>151341.76999999999</v>
      </c>
      <c r="J30" s="23">
        <v>124509.25</v>
      </c>
      <c r="K30" s="23">
        <v>26832.52</v>
      </c>
    </row>
    <row r="31" spans="1:11" x14ac:dyDescent="0.3">
      <c r="A31" s="22">
        <v>45647</v>
      </c>
      <c r="B31" s="23">
        <f t="shared" si="2"/>
        <v>412141.25</v>
      </c>
      <c r="C31" s="23">
        <f t="shared" si="0"/>
        <v>151341.77000000002</v>
      </c>
      <c r="D31" s="23">
        <v>130734.71</v>
      </c>
      <c r="E31" s="23">
        <v>20607.060000000001</v>
      </c>
      <c r="G31" s="22">
        <v>45647</v>
      </c>
      <c r="H31" s="23">
        <f t="shared" si="3"/>
        <v>412141.25</v>
      </c>
      <c r="I31" s="23">
        <f t="shared" si="1"/>
        <v>151341.77000000002</v>
      </c>
      <c r="J31" s="23">
        <v>130734.71</v>
      </c>
      <c r="K31" s="23">
        <v>20607.060000000001</v>
      </c>
    </row>
    <row r="32" spans="1:11" x14ac:dyDescent="0.3">
      <c r="A32" s="22">
        <v>46012</v>
      </c>
      <c r="B32" s="23">
        <f t="shared" si="2"/>
        <v>281406.53999999998</v>
      </c>
      <c r="C32" s="23">
        <f t="shared" si="0"/>
        <v>151341.76999999999</v>
      </c>
      <c r="D32" s="23">
        <v>137271.44</v>
      </c>
      <c r="E32" s="23">
        <v>14070.33</v>
      </c>
      <c r="G32" s="22">
        <v>46012</v>
      </c>
      <c r="H32" s="23">
        <f t="shared" si="3"/>
        <v>281406.53999999998</v>
      </c>
      <c r="I32" s="23">
        <f t="shared" si="1"/>
        <v>151341.76999999999</v>
      </c>
      <c r="J32" s="23">
        <v>137271.44</v>
      </c>
      <c r="K32" s="23">
        <v>14070.33</v>
      </c>
    </row>
    <row r="33" spans="1:11" x14ac:dyDescent="0.3">
      <c r="A33" s="22">
        <v>46377</v>
      </c>
      <c r="B33" s="23">
        <f t="shared" si="2"/>
        <v>144135.09999999998</v>
      </c>
      <c r="C33" s="23">
        <f t="shared" si="0"/>
        <v>151341.77000000002</v>
      </c>
      <c r="D33" s="23">
        <v>144135.1</v>
      </c>
      <c r="E33" s="23">
        <v>7206.67</v>
      </c>
      <c r="G33" s="22">
        <v>46377</v>
      </c>
      <c r="H33" s="23">
        <f t="shared" si="3"/>
        <v>144135.09999999998</v>
      </c>
      <c r="I33" s="23">
        <f t="shared" si="1"/>
        <v>151341.77000000002</v>
      </c>
      <c r="J33" s="23">
        <v>144135.1</v>
      </c>
      <c r="K33" s="23">
        <v>7206.67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3026835.4000000004</v>
      </c>
      <c r="D36" s="29">
        <f>SUM(D14:D35)</f>
        <v>1886053</v>
      </c>
      <c r="E36" s="29">
        <f>SUM(E14:E35)</f>
        <v>1140782.3999999999</v>
      </c>
      <c r="G36" s="27" t="s">
        <v>97</v>
      </c>
      <c r="H36" s="28"/>
      <c r="I36" s="29">
        <f>SUM(I14:I35)</f>
        <v>3026835.4000000004</v>
      </c>
      <c r="J36" s="29">
        <f>SUM(J14:J35)</f>
        <v>1886053</v>
      </c>
      <c r="K36" s="29">
        <f>SUM(K14:K35)</f>
        <v>1140782.3999999999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137</v>
      </c>
      <c r="B3" s="14"/>
      <c r="C3" s="14"/>
      <c r="D3" s="14"/>
      <c r="E3" s="32"/>
      <c r="G3" s="13" t="s">
        <v>138</v>
      </c>
      <c r="H3" s="14"/>
      <c r="I3" s="14"/>
      <c r="J3" s="14"/>
      <c r="K3" s="15"/>
    </row>
    <row r="5" spans="1:11" x14ac:dyDescent="0.3">
      <c r="A5" s="16" t="s">
        <v>75</v>
      </c>
      <c r="C5" s="17">
        <v>1886053</v>
      </c>
      <c r="G5" s="16" t="s">
        <v>76</v>
      </c>
      <c r="I5" s="17">
        <v>1886053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39803</v>
      </c>
      <c r="B14" s="23">
        <v>1886053</v>
      </c>
      <c r="C14" s="23">
        <f>D14+E14</f>
        <v>151341.76999999999</v>
      </c>
      <c r="D14" s="23">
        <v>57039.12</v>
      </c>
      <c r="E14" s="23">
        <v>94302.65</v>
      </c>
      <c r="G14" s="22">
        <v>39803</v>
      </c>
      <c r="H14" s="23">
        <v>1886053</v>
      </c>
      <c r="I14" s="23">
        <f>J14+K14</f>
        <v>151341.76999999999</v>
      </c>
      <c r="J14" s="23">
        <v>57039.12</v>
      </c>
      <c r="K14" s="23">
        <v>94302.65</v>
      </c>
    </row>
    <row r="15" spans="1:11" x14ac:dyDescent="0.3">
      <c r="A15" s="22">
        <v>40168</v>
      </c>
      <c r="B15" s="23">
        <f>B14-D14</f>
        <v>1829013.88</v>
      </c>
      <c r="C15" s="23">
        <f t="shared" ref="C15:C33" si="0">D15+E15</f>
        <v>151341.77000000002</v>
      </c>
      <c r="D15" s="23">
        <v>59891.08</v>
      </c>
      <c r="E15" s="23">
        <v>91450.69</v>
      </c>
      <c r="G15" s="22">
        <v>40168</v>
      </c>
      <c r="H15" s="23">
        <f>H14-J14</f>
        <v>1829013.88</v>
      </c>
      <c r="I15" s="23">
        <f t="shared" ref="I15:I33" si="1">J15+K15</f>
        <v>151341.77000000002</v>
      </c>
      <c r="J15" s="23">
        <v>59891.08</v>
      </c>
      <c r="K15" s="23">
        <v>91450.69</v>
      </c>
    </row>
    <row r="16" spans="1:11" x14ac:dyDescent="0.3">
      <c r="A16" s="22">
        <v>40533</v>
      </c>
      <c r="B16" s="23">
        <f t="shared" ref="B16:B33" si="2">B15-D15</f>
        <v>1769122.7999999998</v>
      </c>
      <c r="C16" s="23">
        <f t="shared" si="0"/>
        <v>151341.76999999999</v>
      </c>
      <c r="D16" s="23">
        <v>62885.63</v>
      </c>
      <c r="E16" s="23">
        <v>88456.14</v>
      </c>
      <c r="G16" s="22">
        <v>40533</v>
      </c>
      <c r="H16" s="23">
        <f t="shared" ref="H16:H33" si="3">H15-J15</f>
        <v>1769122.7999999998</v>
      </c>
      <c r="I16" s="23">
        <f t="shared" si="1"/>
        <v>151341.76999999999</v>
      </c>
      <c r="J16" s="23">
        <v>62885.63</v>
      </c>
      <c r="K16" s="23">
        <v>88456.14</v>
      </c>
    </row>
    <row r="17" spans="1:11" x14ac:dyDescent="0.3">
      <c r="A17" s="22">
        <v>40898</v>
      </c>
      <c r="B17" s="23">
        <f t="shared" si="2"/>
        <v>1706237.17</v>
      </c>
      <c r="C17" s="23">
        <f t="shared" si="0"/>
        <v>151341.77000000002</v>
      </c>
      <c r="D17" s="23">
        <v>66029.91</v>
      </c>
      <c r="E17" s="23">
        <v>85311.86</v>
      </c>
      <c r="G17" s="22">
        <v>40898</v>
      </c>
      <c r="H17" s="23">
        <f t="shared" si="3"/>
        <v>1706237.17</v>
      </c>
      <c r="I17" s="23">
        <f t="shared" si="1"/>
        <v>151341.77000000002</v>
      </c>
      <c r="J17" s="23">
        <v>66029.91</v>
      </c>
      <c r="K17" s="23">
        <v>85311.86</v>
      </c>
    </row>
    <row r="18" spans="1:11" x14ac:dyDescent="0.3">
      <c r="A18" s="22">
        <v>41264</v>
      </c>
      <c r="B18" s="23">
        <f t="shared" si="2"/>
        <v>1640207.26</v>
      </c>
      <c r="C18" s="23">
        <f t="shared" si="0"/>
        <v>151341.77000000002</v>
      </c>
      <c r="D18" s="23">
        <v>69331.41</v>
      </c>
      <c r="E18" s="23">
        <v>82010.36</v>
      </c>
      <c r="G18" s="22">
        <v>41264</v>
      </c>
      <c r="H18" s="23">
        <f t="shared" si="3"/>
        <v>1640207.26</v>
      </c>
      <c r="I18" s="23">
        <f t="shared" si="1"/>
        <v>151341.77000000002</v>
      </c>
      <c r="J18" s="23">
        <v>69331.41</v>
      </c>
      <c r="K18" s="23">
        <v>82010.36</v>
      </c>
    </row>
    <row r="19" spans="1:11" x14ac:dyDescent="0.3">
      <c r="A19" s="22">
        <v>41629</v>
      </c>
      <c r="B19" s="23">
        <f t="shared" si="2"/>
        <v>1570875.85</v>
      </c>
      <c r="C19" s="23">
        <f t="shared" si="0"/>
        <v>151341.77000000002</v>
      </c>
      <c r="D19" s="23">
        <v>72797.95</v>
      </c>
      <c r="E19" s="23">
        <v>78543.820000000007</v>
      </c>
      <c r="G19" s="22">
        <v>41629</v>
      </c>
      <c r="H19" s="23">
        <f t="shared" si="3"/>
        <v>1570875.85</v>
      </c>
      <c r="I19" s="23">
        <f t="shared" si="1"/>
        <v>151341.77000000002</v>
      </c>
      <c r="J19" s="23">
        <v>72797.95</v>
      </c>
      <c r="K19" s="23">
        <v>78543.820000000007</v>
      </c>
    </row>
    <row r="20" spans="1:11" x14ac:dyDescent="0.3">
      <c r="A20" s="22">
        <v>41994</v>
      </c>
      <c r="B20" s="23">
        <f t="shared" si="2"/>
        <v>1498077.9000000001</v>
      </c>
      <c r="C20" s="23">
        <f t="shared" si="0"/>
        <v>151341.77000000002</v>
      </c>
      <c r="D20" s="23">
        <v>76437.88</v>
      </c>
      <c r="E20" s="23">
        <v>74903.89</v>
      </c>
      <c r="G20" s="22">
        <v>41994</v>
      </c>
      <c r="H20" s="23">
        <f t="shared" si="3"/>
        <v>1498077.9000000001</v>
      </c>
      <c r="I20" s="23">
        <f t="shared" si="1"/>
        <v>151341.77000000002</v>
      </c>
      <c r="J20" s="23">
        <v>76437.88</v>
      </c>
      <c r="K20" s="23">
        <v>74903.89</v>
      </c>
    </row>
    <row r="21" spans="1:11" x14ac:dyDescent="0.3">
      <c r="A21" s="22">
        <v>42359</v>
      </c>
      <c r="B21" s="23">
        <f t="shared" si="2"/>
        <v>1421640.02</v>
      </c>
      <c r="C21" s="23">
        <f t="shared" si="0"/>
        <v>151341.77000000002</v>
      </c>
      <c r="D21" s="23">
        <v>80259.77</v>
      </c>
      <c r="E21" s="23">
        <v>71082</v>
      </c>
      <c r="G21" s="22">
        <v>42359</v>
      </c>
      <c r="H21" s="23">
        <f t="shared" si="3"/>
        <v>1421640.02</v>
      </c>
      <c r="I21" s="23">
        <f t="shared" si="1"/>
        <v>151341.77000000002</v>
      </c>
      <c r="J21" s="23">
        <v>80259.77</v>
      </c>
      <c r="K21" s="23">
        <v>71082</v>
      </c>
    </row>
    <row r="22" spans="1:11" x14ac:dyDescent="0.3">
      <c r="A22" s="22">
        <v>42725</v>
      </c>
      <c r="B22" s="23">
        <f t="shared" si="2"/>
        <v>1341380.25</v>
      </c>
      <c r="C22" s="23">
        <f t="shared" si="0"/>
        <v>151341.76999999999</v>
      </c>
      <c r="D22" s="23">
        <v>84272.76</v>
      </c>
      <c r="E22" s="23">
        <v>67069.009999999995</v>
      </c>
      <c r="G22" s="22">
        <v>42725</v>
      </c>
      <c r="H22" s="23">
        <f t="shared" si="3"/>
        <v>1341380.25</v>
      </c>
      <c r="I22" s="23">
        <f t="shared" si="1"/>
        <v>151341.76999999999</v>
      </c>
      <c r="J22" s="23">
        <v>84272.76</v>
      </c>
      <c r="K22" s="23">
        <v>67069.009999999995</v>
      </c>
    </row>
    <row r="23" spans="1:11" x14ac:dyDescent="0.3">
      <c r="A23" s="22">
        <v>43090</v>
      </c>
      <c r="B23" s="23">
        <f t="shared" si="2"/>
        <v>1257107.49</v>
      </c>
      <c r="C23" s="23">
        <f t="shared" si="0"/>
        <v>151341.76999999999</v>
      </c>
      <c r="D23" s="23">
        <v>88486.399999999994</v>
      </c>
      <c r="E23" s="23">
        <v>62855.37</v>
      </c>
      <c r="G23" s="22">
        <v>43090</v>
      </c>
      <c r="H23" s="23">
        <f t="shared" si="3"/>
        <v>1257107.49</v>
      </c>
      <c r="I23" s="23">
        <f t="shared" si="1"/>
        <v>151341.76999999999</v>
      </c>
      <c r="J23" s="23">
        <v>88486.399999999994</v>
      </c>
      <c r="K23" s="23">
        <v>62855.37</v>
      </c>
    </row>
    <row r="24" spans="1:11" x14ac:dyDescent="0.3">
      <c r="A24" s="22">
        <v>43455</v>
      </c>
      <c r="B24" s="23">
        <f t="shared" si="2"/>
        <v>1168621.0900000001</v>
      </c>
      <c r="C24" s="23">
        <f t="shared" si="0"/>
        <v>151341.77000000002</v>
      </c>
      <c r="D24" s="23">
        <v>92910.720000000001</v>
      </c>
      <c r="E24" s="23">
        <v>58431.05</v>
      </c>
      <c r="G24" s="22">
        <v>43455</v>
      </c>
      <c r="H24" s="23">
        <f t="shared" si="3"/>
        <v>1168621.0900000001</v>
      </c>
      <c r="I24" s="23">
        <f t="shared" si="1"/>
        <v>151341.77000000002</v>
      </c>
      <c r="J24" s="23">
        <v>92910.720000000001</v>
      </c>
      <c r="K24" s="23">
        <v>58431.05</v>
      </c>
    </row>
    <row r="25" spans="1:11" x14ac:dyDescent="0.3">
      <c r="A25" s="22">
        <v>43820</v>
      </c>
      <c r="B25" s="23">
        <f t="shared" si="2"/>
        <v>1075710.3700000001</v>
      </c>
      <c r="C25" s="23">
        <f t="shared" si="0"/>
        <v>151341.76999999999</v>
      </c>
      <c r="D25" s="23">
        <v>97556.25</v>
      </c>
      <c r="E25" s="23">
        <v>53785.52</v>
      </c>
      <c r="G25" s="22">
        <v>43820</v>
      </c>
      <c r="H25" s="23">
        <f t="shared" si="3"/>
        <v>1075710.3700000001</v>
      </c>
      <c r="I25" s="23">
        <f t="shared" si="1"/>
        <v>151341.76999999999</v>
      </c>
      <c r="J25" s="23">
        <v>97556.25</v>
      </c>
      <c r="K25" s="23">
        <v>53785.52</v>
      </c>
    </row>
    <row r="26" spans="1:11" x14ac:dyDescent="0.3">
      <c r="A26" s="22">
        <v>44186</v>
      </c>
      <c r="B26" s="23">
        <f t="shared" si="2"/>
        <v>978154.12000000011</v>
      </c>
      <c r="C26" s="23">
        <f t="shared" si="0"/>
        <v>151341.76999999999</v>
      </c>
      <c r="D26" s="23">
        <v>102434.06</v>
      </c>
      <c r="E26" s="23">
        <v>48907.71</v>
      </c>
      <c r="G26" s="22">
        <v>44186</v>
      </c>
      <c r="H26" s="23">
        <f t="shared" si="3"/>
        <v>978154.12000000011</v>
      </c>
      <c r="I26" s="23">
        <f t="shared" si="1"/>
        <v>151341.76999999999</v>
      </c>
      <c r="J26" s="23">
        <v>102434.06</v>
      </c>
      <c r="K26" s="23">
        <v>48907.71</v>
      </c>
    </row>
    <row r="27" spans="1:11" x14ac:dyDescent="0.3">
      <c r="A27" s="22">
        <v>44551</v>
      </c>
      <c r="B27" s="23">
        <f t="shared" si="2"/>
        <v>875720.06</v>
      </c>
      <c r="C27" s="23">
        <f t="shared" si="0"/>
        <v>151341.77000000002</v>
      </c>
      <c r="D27" s="23">
        <v>107555.77</v>
      </c>
      <c r="E27" s="23">
        <v>43786</v>
      </c>
      <c r="G27" s="22">
        <v>44551</v>
      </c>
      <c r="H27" s="23">
        <f t="shared" si="3"/>
        <v>875720.06</v>
      </c>
      <c r="I27" s="23">
        <f t="shared" si="1"/>
        <v>151341.77000000002</v>
      </c>
      <c r="J27" s="23">
        <v>107555.77</v>
      </c>
      <c r="K27" s="23">
        <v>43786</v>
      </c>
    </row>
    <row r="28" spans="1:11" x14ac:dyDescent="0.3">
      <c r="A28" s="22">
        <v>44916</v>
      </c>
      <c r="B28" s="23">
        <f t="shared" si="2"/>
        <v>768164.29</v>
      </c>
      <c r="C28" s="23">
        <f t="shared" si="0"/>
        <v>151341.76999999999</v>
      </c>
      <c r="D28" s="23">
        <v>112933.56</v>
      </c>
      <c r="E28" s="23">
        <v>38408.21</v>
      </c>
      <c r="G28" s="22">
        <v>44916</v>
      </c>
      <c r="H28" s="23">
        <f t="shared" si="3"/>
        <v>768164.29</v>
      </c>
      <c r="I28" s="23">
        <f t="shared" si="1"/>
        <v>151341.76999999999</v>
      </c>
      <c r="J28" s="23">
        <v>112933.56</v>
      </c>
      <c r="K28" s="23">
        <v>38408.21</v>
      </c>
    </row>
    <row r="29" spans="1:11" x14ac:dyDescent="0.3">
      <c r="A29" s="22">
        <v>45281</v>
      </c>
      <c r="B29" s="23">
        <f t="shared" si="2"/>
        <v>655230.73</v>
      </c>
      <c r="C29" s="23">
        <f t="shared" si="0"/>
        <v>151341.76999999999</v>
      </c>
      <c r="D29" s="23">
        <v>118580.23</v>
      </c>
      <c r="E29" s="23">
        <v>32761.54</v>
      </c>
      <c r="G29" s="22">
        <v>45281</v>
      </c>
      <c r="H29" s="23">
        <f t="shared" si="3"/>
        <v>655230.73</v>
      </c>
      <c r="I29" s="23">
        <f t="shared" si="1"/>
        <v>151341.76999999999</v>
      </c>
      <c r="J29" s="23">
        <v>118580.23</v>
      </c>
      <c r="K29" s="23">
        <v>32761.54</v>
      </c>
    </row>
    <row r="30" spans="1:11" x14ac:dyDescent="0.3">
      <c r="A30" s="22">
        <v>45647</v>
      </c>
      <c r="B30" s="23">
        <f t="shared" si="2"/>
        <v>536650.5</v>
      </c>
      <c r="C30" s="23">
        <f t="shared" si="0"/>
        <v>151341.76999999999</v>
      </c>
      <c r="D30" s="23">
        <v>124509.25</v>
      </c>
      <c r="E30" s="23">
        <v>26832.52</v>
      </c>
      <c r="G30" s="22">
        <v>45647</v>
      </c>
      <c r="H30" s="23">
        <f t="shared" si="3"/>
        <v>536650.5</v>
      </c>
      <c r="I30" s="23">
        <f t="shared" si="1"/>
        <v>151341.76999999999</v>
      </c>
      <c r="J30" s="23">
        <v>124509.25</v>
      </c>
      <c r="K30" s="23">
        <v>26832.52</v>
      </c>
    </row>
    <row r="31" spans="1:11" x14ac:dyDescent="0.3">
      <c r="A31" s="22">
        <v>46012</v>
      </c>
      <c r="B31" s="23">
        <f t="shared" si="2"/>
        <v>412141.25</v>
      </c>
      <c r="C31" s="23">
        <f t="shared" si="0"/>
        <v>151341.77000000002</v>
      </c>
      <c r="D31" s="23">
        <v>130734.71</v>
      </c>
      <c r="E31" s="23">
        <v>20607.060000000001</v>
      </c>
      <c r="G31" s="22">
        <v>46012</v>
      </c>
      <c r="H31" s="23">
        <f t="shared" si="3"/>
        <v>412141.25</v>
      </c>
      <c r="I31" s="23">
        <f t="shared" si="1"/>
        <v>151341.77000000002</v>
      </c>
      <c r="J31" s="23">
        <v>130734.71</v>
      </c>
      <c r="K31" s="23">
        <v>20607.060000000001</v>
      </c>
    </row>
    <row r="32" spans="1:11" x14ac:dyDescent="0.3">
      <c r="A32" s="22">
        <v>46377</v>
      </c>
      <c r="B32" s="23">
        <f t="shared" si="2"/>
        <v>281406.53999999998</v>
      </c>
      <c r="C32" s="23">
        <f t="shared" si="0"/>
        <v>151341.76999999999</v>
      </c>
      <c r="D32" s="23">
        <v>137271.44</v>
      </c>
      <c r="E32" s="23">
        <v>14070.33</v>
      </c>
      <c r="G32" s="22">
        <v>46377</v>
      </c>
      <c r="H32" s="23">
        <f t="shared" si="3"/>
        <v>281406.53999999998</v>
      </c>
      <c r="I32" s="23">
        <f t="shared" si="1"/>
        <v>151341.76999999999</v>
      </c>
      <c r="J32" s="23">
        <v>137271.44</v>
      </c>
      <c r="K32" s="23">
        <v>14070.33</v>
      </c>
    </row>
    <row r="33" spans="1:11" x14ac:dyDescent="0.3">
      <c r="A33" s="22">
        <v>46742</v>
      </c>
      <c r="B33" s="23">
        <f t="shared" si="2"/>
        <v>144135.09999999998</v>
      </c>
      <c r="C33" s="23">
        <f t="shared" si="0"/>
        <v>151341.76999999999</v>
      </c>
      <c r="D33" s="23">
        <v>144135.16</v>
      </c>
      <c r="E33" s="23">
        <v>7206.61</v>
      </c>
      <c r="G33" s="22">
        <v>46742</v>
      </c>
      <c r="H33" s="23">
        <f t="shared" si="3"/>
        <v>144135.09999999998</v>
      </c>
      <c r="I33" s="23">
        <f t="shared" si="1"/>
        <v>151341.76999999999</v>
      </c>
      <c r="J33" s="23">
        <v>144135.16</v>
      </c>
      <c r="K33" s="23">
        <v>7206.61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3026835.4000000004</v>
      </c>
      <c r="D36" s="29">
        <f>SUM(D14:D35)</f>
        <v>1886053.0599999998</v>
      </c>
      <c r="E36" s="29">
        <f>SUM(E14:E35)</f>
        <v>1140782.3400000001</v>
      </c>
      <c r="G36" s="27" t="s">
        <v>97</v>
      </c>
      <c r="H36" s="28"/>
      <c r="I36" s="29">
        <f>SUM(I14:I35)</f>
        <v>3026835.4000000004</v>
      </c>
      <c r="J36" s="29">
        <f>SUM(J14:J35)</f>
        <v>1886053.0599999998</v>
      </c>
      <c r="K36" s="29">
        <f>SUM(K14:K35)</f>
        <v>1140782.3400000001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F10" sqref="F10"/>
    </sheetView>
  </sheetViews>
  <sheetFormatPr baseColWidth="10" defaultRowHeight="14.4" x14ac:dyDescent="0.3"/>
  <cols>
    <col min="1" max="1" width="15.33203125" customWidth="1"/>
    <col min="6" max="6" width="19.5546875" customWidth="1"/>
  </cols>
  <sheetData>
    <row r="1" spans="1:12" x14ac:dyDescent="0.3">
      <c r="A1" s="12" t="s">
        <v>71</v>
      </c>
      <c r="B1" s="12"/>
      <c r="C1" s="12"/>
      <c r="D1" s="12"/>
      <c r="E1" s="12"/>
      <c r="H1" s="77" t="s">
        <v>72</v>
      </c>
      <c r="I1" s="77"/>
      <c r="J1" s="77"/>
      <c r="K1" s="77"/>
      <c r="L1" s="77"/>
    </row>
    <row r="3" spans="1:12" ht="15.6" x14ac:dyDescent="0.3">
      <c r="A3" s="13" t="s">
        <v>73</v>
      </c>
      <c r="B3" s="14"/>
      <c r="C3" s="14"/>
      <c r="D3" s="14"/>
      <c r="E3" s="15"/>
      <c r="H3" s="13" t="s">
        <v>74</v>
      </c>
      <c r="I3" s="14"/>
      <c r="J3" s="14"/>
      <c r="K3" s="14"/>
      <c r="L3" s="15"/>
    </row>
    <row r="5" spans="1:12" x14ac:dyDescent="0.3">
      <c r="A5" s="16" t="s">
        <v>75</v>
      </c>
      <c r="C5" s="17">
        <v>4645175</v>
      </c>
      <c r="H5" s="16" t="s">
        <v>76</v>
      </c>
      <c r="J5" s="17">
        <v>4645175</v>
      </c>
    </row>
    <row r="6" spans="1:12" x14ac:dyDescent="0.3">
      <c r="A6" s="16" t="s">
        <v>77</v>
      </c>
      <c r="C6" s="18">
        <v>0.05</v>
      </c>
      <c r="H6" s="16" t="s">
        <v>78</v>
      </c>
      <c r="J6" s="18">
        <v>0.05</v>
      </c>
    </row>
    <row r="7" spans="1:12" x14ac:dyDescent="0.3">
      <c r="A7" s="16" t="s">
        <v>79</v>
      </c>
      <c r="C7" s="18"/>
      <c r="H7" s="16" t="s">
        <v>80</v>
      </c>
      <c r="J7" s="18"/>
    </row>
    <row r="8" spans="1:12" x14ac:dyDescent="0.3">
      <c r="A8" s="16" t="s">
        <v>81</v>
      </c>
      <c r="C8" s="19" t="s">
        <v>82</v>
      </c>
      <c r="H8" s="16" t="s">
        <v>83</v>
      </c>
      <c r="J8" s="19" t="s">
        <v>84</v>
      </c>
    </row>
    <row r="9" spans="1:12" x14ac:dyDescent="0.3">
      <c r="A9" s="16" t="s">
        <v>85</v>
      </c>
      <c r="C9" s="16"/>
      <c r="H9" s="16" t="s">
        <v>86</v>
      </c>
      <c r="J9" s="16"/>
    </row>
    <row r="12" spans="1:12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H12" s="20" t="s">
        <v>92</v>
      </c>
      <c r="I12" s="20" t="s">
        <v>93</v>
      </c>
      <c r="J12" s="20" t="s">
        <v>94</v>
      </c>
      <c r="K12" s="20" t="s">
        <v>90</v>
      </c>
      <c r="L12" s="20" t="s">
        <v>95</v>
      </c>
    </row>
    <row r="13" spans="1:12" x14ac:dyDescent="0.3">
      <c r="A13" s="21"/>
      <c r="B13" s="21"/>
      <c r="C13" s="21"/>
      <c r="D13" s="21"/>
      <c r="E13" s="21"/>
      <c r="H13" s="21"/>
      <c r="I13" s="21"/>
      <c r="J13" s="21"/>
      <c r="K13" s="21"/>
      <c r="L13" s="21"/>
    </row>
    <row r="14" spans="1:12" x14ac:dyDescent="0.3">
      <c r="A14" s="22">
        <v>41274</v>
      </c>
      <c r="B14" s="23">
        <v>4645175</v>
      </c>
      <c r="C14" s="23">
        <f>D14+E14</f>
        <v>372740.86</v>
      </c>
      <c r="D14" s="23">
        <v>140482.10999999999</v>
      </c>
      <c r="E14" s="23">
        <v>232258.75</v>
      </c>
      <c r="H14" s="22">
        <v>41274</v>
      </c>
      <c r="I14" s="23">
        <v>4645175</v>
      </c>
      <c r="J14" s="23">
        <f>K14+L14</f>
        <v>372740.86</v>
      </c>
      <c r="K14" s="23">
        <v>140482.10999999999</v>
      </c>
      <c r="L14" s="23">
        <v>232258.75</v>
      </c>
    </row>
    <row r="15" spans="1:12" x14ac:dyDescent="0.3">
      <c r="A15" s="22">
        <v>41639</v>
      </c>
      <c r="B15" s="23">
        <f>B14-D14</f>
        <v>4504692.8899999997</v>
      </c>
      <c r="C15" s="23">
        <f t="shared" ref="C15:C33" si="0">D15+E15</f>
        <v>372740.86</v>
      </c>
      <c r="D15" s="23">
        <v>147506.22</v>
      </c>
      <c r="E15" s="23">
        <v>225234.64</v>
      </c>
      <c r="H15" s="22">
        <v>41639</v>
      </c>
      <c r="I15" s="23">
        <f>I14-K14</f>
        <v>4504692.8899999997</v>
      </c>
      <c r="J15" s="23">
        <f t="shared" ref="J15:J33" si="1">K15+L15</f>
        <v>372740.86</v>
      </c>
      <c r="K15" s="23">
        <v>147506.22</v>
      </c>
      <c r="L15" s="23">
        <v>225234.64</v>
      </c>
    </row>
    <row r="16" spans="1:12" x14ac:dyDescent="0.3">
      <c r="A16" s="22">
        <v>42004</v>
      </c>
      <c r="B16" s="23">
        <f t="shared" ref="B16:B33" si="2">B15-D15</f>
        <v>4357186.67</v>
      </c>
      <c r="C16" s="23">
        <f t="shared" si="0"/>
        <v>372740.86</v>
      </c>
      <c r="D16" s="23">
        <v>154881.53</v>
      </c>
      <c r="E16" s="23">
        <v>217859.33</v>
      </c>
      <c r="H16" s="22">
        <v>42004</v>
      </c>
      <c r="I16" s="23">
        <f t="shared" ref="I16:I33" si="3">I15-K15</f>
        <v>4357186.67</v>
      </c>
      <c r="J16" s="23">
        <f t="shared" si="1"/>
        <v>372740.86</v>
      </c>
      <c r="K16" s="23">
        <v>154881.53</v>
      </c>
      <c r="L16" s="23">
        <v>217859.33</v>
      </c>
    </row>
    <row r="17" spans="1:12" x14ac:dyDescent="0.3">
      <c r="A17" s="22">
        <v>42369</v>
      </c>
      <c r="B17" s="23">
        <f t="shared" si="2"/>
        <v>4202305.1399999997</v>
      </c>
      <c r="C17" s="23">
        <f t="shared" si="0"/>
        <v>372740.86</v>
      </c>
      <c r="D17" s="23">
        <v>162625.60000000001</v>
      </c>
      <c r="E17" s="23">
        <v>210115.26</v>
      </c>
      <c r="H17" s="22">
        <v>42369</v>
      </c>
      <c r="I17" s="23">
        <f t="shared" si="3"/>
        <v>4202305.1399999997</v>
      </c>
      <c r="J17" s="23">
        <f t="shared" si="1"/>
        <v>372740.86</v>
      </c>
      <c r="K17" s="23">
        <v>162625.60000000001</v>
      </c>
      <c r="L17" s="23">
        <v>210115.26</v>
      </c>
    </row>
    <row r="18" spans="1:12" x14ac:dyDescent="0.3">
      <c r="A18" s="22">
        <v>42735</v>
      </c>
      <c r="B18" s="23">
        <f t="shared" si="2"/>
        <v>4039679.5399999996</v>
      </c>
      <c r="C18" s="23">
        <f t="shared" si="0"/>
        <v>372740.86</v>
      </c>
      <c r="D18" s="23">
        <v>170756.88</v>
      </c>
      <c r="E18" s="23">
        <v>201983.98</v>
      </c>
      <c r="H18" s="22">
        <v>42735</v>
      </c>
      <c r="I18" s="23">
        <f t="shared" si="3"/>
        <v>4039679.5399999996</v>
      </c>
      <c r="J18" s="23">
        <f t="shared" si="1"/>
        <v>372740.86</v>
      </c>
      <c r="K18" s="23">
        <v>170756.88</v>
      </c>
      <c r="L18" s="23">
        <v>201983.98</v>
      </c>
    </row>
    <row r="19" spans="1:12" x14ac:dyDescent="0.3">
      <c r="A19" s="22">
        <v>43100</v>
      </c>
      <c r="B19" s="23">
        <f t="shared" si="2"/>
        <v>3868922.6599999997</v>
      </c>
      <c r="C19" s="23">
        <f t="shared" si="0"/>
        <v>372203.51</v>
      </c>
      <c r="D19" s="23">
        <v>179294.73</v>
      </c>
      <c r="E19" s="23">
        <v>192908.78</v>
      </c>
      <c r="H19" s="22">
        <v>43100</v>
      </c>
      <c r="I19" s="23">
        <f t="shared" si="3"/>
        <v>3868922.6599999997</v>
      </c>
      <c r="J19" s="23">
        <f t="shared" si="1"/>
        <v>372203.51</v>
      </c>
      <c r="K19" s="23">
        <v>179294.73</v>
      </c>
      <c r="L19" s="23">
        <v>192908.78</v>
      </c>
    </row>
    <row r="20" spans="1:12" x14ac:dyDescent="0.3">
      <c r="A20" s="22">
        <v>43465</v>
      </c>
      <c r="B20" s="23">
        <f t="shared" si="2"/>
        <v>3689627.9299999997</v>
      </c>
      <c r="C20" s="23">
        <f t="shared" si="0"/>
        <v>373765.75</v>
      </c>
      <c r="D20" s="23">
        <v>188259.46</v>
      </c>
      <c r="E20" s="23">
        <v>185506.29</v>
      </c>
      <c r="H20" s="22">
        <v>43465</v>
      </c>
      <c r="I20" s="23">
        <f t="shared" si="3"/>
        <v>3689627.9299999997</v>
      </c>
      <c r="J20" s="23">
        <f t="shared" si="1"/>
        <v>373765.75</v>
      </c>
      <c r="K20" s="23">
        <v>188259.46</v>
      </c>
      <c r="L20" s="23">
        <v>185506.29</v>
      </c>
    </row>
    <row r="21" spans="1:12" x14ac:dyDescent="0.3">
      <c r="A21" s="22">
        <v>43830</v>
      </c>
      <c r="B21" s="23">
        <f t="shared" si="2"/>
        <v>3501368.4699999997</v>
      </c>
      <c r="C21" s="23">
        <f t="shared" si="0"/>
        <v>372740.86</v>
      </c>
      <c r="D21" s="23">
        <v>197672.44</v>
      </c>
      <c r="E21" s="23">
        <v>175068.42</v>
      </c>
      <c r="H21" s="22">
        <v>43830</v>
      </c>
      <c r="I21" s="23">
        <f t="shared" si="3"/>
        <v>3501368.4699999997</v>
      </c>
      <c r="J21" s="23">
        <f t="shared" si="1"/>
        <v>372740.86</v>
      </c>
      <c r="K21" s="23">
        <v>197672.44</v>
      </c>
      <c r="L21" s="23">
        <v>175068.42</v>
      </c>
    </row>
    <row r="22" spans="1:12" x14ac:dyDescent="0.3">
      <c r="A22" s="22">
        <v>44196</v>
      </c>
      <c r="B22" s="23">
        <f t="shared" si="2"/>
        <v>3303696.03</v>
      </c>
      <c r="C22" s="23">
        <f t="shared" si="0"/>
        <v>372740.86</v>
      </c>
      <c r="D22" s="23">
        <v>207556.06</v>
      </c>
      <c r="E22" s="23">
        <v>165184.79999999999</v>
      </c>
      <c r="H22" s="22">
        <v>44196</v>
      </c>
      <c r="I22" s="23">
        <f t="shared" si="3"/>
        <v>3303696.03</v>
      </c>
      <c r="J22" s="23">
        <f t="shared" si="1"/>
        <v>372740.86</v>
      </c>
      <c r="K22" s="23">
        <v>207556.06</v>
      </c>
      <c r="L22" s="23">
        <v>165184.79999999999</v>
      </c>
    </row>
    <row r="23" spans="1:12" x14ac:dyDescent="0.3">
      <c r="A23" s="22">
        <v>44561</v>
      </c>
      <c r="B23" s="23">
        <f t="shared" si="2"/>
        <v>3096139.9699999997</v>
      </c>
      <c r="C23" s="23">
        <f t="shared" si="0"/>
        <v>372740.86</v>
      </c>
      <c r="D23" s="23">
        <v>217933.86</v>
      </c>
      <c r="E23" s="23">
        <v>154807</v>
      </c>
      <c r="H23" s="22">
        <v>44561</v>
      </c>
      <c r="I23" s="23">
        <f t="shared" si="3"/>
        <v>3096139.9699999997</v>
      </c>
      <c r="J23" s="23">
        <f t="shared" si="1"/>
        <v>372740.86</v>
      </c>
      <c r="K23" s="23">
        <v>217933.86</v>
      </c>
      <c r="L23" s="23">
        <v>154807</v>
      </c>
    </row>
    <row r="24" spans="1:12" x14ac:dyDescent="0.3">
      <c r="A24" s="22">
        <v>44926</v>
      </c>
      <c r="B24" s="23">
        <f t="shared" si="2"/>
        <v>2878206.11</v>
      </c>
      <c r="C24" s="23">
        <f t="shared" si="0"/>
        <v>372740.86</v>
      </c>
      <c r="D24" s="23">
        <v>228830.55</v>
      </c>
      <c r="E24" s="23">
        <v>143910.31</v>
      </c>
      <c r="H24" s="22">
        <v>44926</v>
      </c>
      <c r="I24" s="23">
        <f t="shared" si="3"/>
        <v>2878206.11</v>
      </c>
      <c r="J24" s="23">
        <f t="shared" si="1"/>
        <v>372740.86</v>
      </c>
      <c r="K24" s="23">
        <v>228830.55</v>
      </c>
      <c r="L24" s="23">
        <v>143910.31</v>
      </c>
    </row>
    <row r="25" spans="1:12" x14ac:dyDescent="0.3">
      <c r="A25" s="22">
        <v>45291</v>
      </c>
      <c r="B25" s="23">
        <f t="shared" si="2"/>
        <v>2649375.56</v>
      </c>
      <c r="C25" s="23">
        <f t="shared" si="0"/>
        <v>372372.89</v>
      </c>
      <c r="D25" s="23">
        <v>240272.08</v>
      </c>
      <c r="E25" s="23">
        <v>132100.81</v>
      </c>
      <c r="H25" s="22">
        <v>45291</v>
      </c>
      <c r="I25" s="23">
        <f t="shared" si="3"/>
        <v>2649375.56</v>
      </c>
      <c r="J25" s="23">
        <f t="shared" si="1"/>
        <v>372372.89</v>
      </c>
      <c r="K25" s="23">
        <v>240272.08</v>
      </c>
      <c r="L25" s="23">
        <v>132100.81</v>
      </c>
    </row>
    <row r="26" spans="1:12" x14ac:dyDescent="0.3">
      <c r="A26" s="22">
        <v>45657</v>
      </c>
      <c r="B26" s="23">
        <f t="shared" si="2"/>
        <v>2409103.48</v>
      </c>
      <c r="C26" s="23">
        <f t="shared" si="0"/>
        <v>373075.46</v>
      </c>
      <c r="D26" s="23">
        <v>252285.69</v>
      </c>
      <c r="E26" s="23">
        <v>120789.77</v>
      </c>
      <c r="H26" s="22">
        <v>45657</v>
      </c>
      <c r="I26" s="23">
        <f t="shared" si="3"/>
        <v>2409103.48</v>
      </c>
      <c r="J26" s="23">
        <f t="shared" si="1"/>
        <v>373075.46</v>
      </c>
      <c r="K26" s="23">
        <v>252285.69</v>
      </c>
      <c r="L26" s="23">
        <v>120789.77</v>
      </c>
    </row>
    <row r="27" spans="1:12" x14ac:dyDescent="0.3">
      <c r="A27" s="22">
        <v>46022</v>
      </c>
      <c r="B27" s="23">
        <f t="shared" si="2"/>
        <v>2156817.79</v>
      </c>
      <c r="C27" s="23">
        <f t="shared" si="0"/>
        <v>372740.86</v>
      </c>
      <c r="D27" s="23">
        <v>264899.96999999997</v>
      </c>
      <c r="E27" s="23">
        <v>107840.89</v>
      </c>
      <c r="H27" s="22">
        <v>46022</v>
      </c>
      <c r="I27" s="23">
        <f t="shared" si="3"/>
        <v>2156817.79</v>
      </c>
      <c r="J27" s="23">
        <f t="shared" si="1"/>
        <v>372740.86</v>
      </c>
      <c r="K27" s="23">
        <v>264899.96999999997</v>
      </c>
      <c r="L27" s="23">
        <v>107840.89</v>
      </c>
    </row>
    <row r="28" spans="1:12" x14ac:dyDescent="0.3">
      <c r="A28" s="22">
        <v>46387</v>
      </c>
      <c r="B28" s="23">
        <f t="shared" si="2"/>
        <v>1891917.82</v>
      </c>
      <c r="C28" s="23">
        <f t="shared" si="0"/>
        <v>372740.86</v>
      </c>
      <c r="D28" s="23">
        <v>278144.96999999997</v>
      </c>
      <c r="E28" s="23">
        <v>94595.89</v>
      </c>
      <c r="H28" s="22">
        <v>46387</v>
      </c>
      <c r="I28" s="23">
        <f t="shared" si="3"/>
        <v>1891917.82</v>
      </c>
      <c r="J28" s="23">
        <f t="shared" si="1"/>
        <v>372740.86</v>
      </c>
      <c r="K28" s="23">
        <v>278144.96999999997</v>
      </c>
      <c r="L28" s="23">
        <v>94595.89</v>
      </c>
    </row>
    <row r="29" spans="1:12" x14ac:dyDescent="0.3">
      <c r="A29" s="22">
        <v>46752</v>
      </c>
      <c r="B29" s="23">
        <f t="shared" si="2"/>
        <v>1613772.85</v>
      </c>
      <c r="C29" s="23">
        <f t="shared" si="0"/>
        <v>372740.86</v>
      </c>
      <c r="D29" s="23">
        <v>292052.21999999997</v>
      </c>
      <c r="E29" s="23">
        <v>80688.639999999999</v>
      </c>
      <c r="H29" s="22">
        <v>46752</v>
      </c>
      <c r="I29" s="23">
        <f t="shared" si="3"/>
        <v>1613772.85</v>
      </c>
      <c r="J29" s="23">
        <f t="shared" si="1"/>
        <v>372740.86</v>
      </c>
      <c r="K29" s="23">
        <v>292052.21999999997</v>
      </c>
      <c r="L29" s="23">
        <v>80688.639999999999</v>
      </c>
    </row>
    <row r="30" spans="1:12" x14ac:dyDescent="0.3">
      <c r="A30" s="22">
        <v>47118</v>
      </c>
      <c r="B30" s="23">
        <f t="shared" si="2"/>
        <v>1321720.6300000001</v>
      </c>
      <c r="C30" s="23">
        <f t="shared" si="0"/>
        <v>372557.29000000004</v>
      </c>
      <c r="D30" s="23">
        <v>306654.83</v>
      </c>
      <c r="E30" s="23">
        <v>65902.460000000006</v>
      </c>
      <c r="H30" s="22">
        <v>47118</v>
      </c>
      <c r="I30" s="23">
        <f t="shared" si="3"/>
        <v>1321720.6300000001</v>
      </c>
      <c r="J30" s="23">
        <f t="shared" si="1"/>
        <v>372557.29000000004</v>
      </c>
      <c r="K30" s="23">
        <v>306654.83</v>
      </c>
      <c r="L30" s="23">
        <v>65902.460000000006</v>
      </c>
    </row>
    <row r="31" spans="1:12" x14ac:dyDescent="0.3">
      <c r="A31" s="22">
        <v>47483</v>
      </c>
      <c r="B31" s="23">
        <f t="shared" si="2"/>
        <v>1015065.8</v>
      </c>
      <c r="C31" s="23">
        <f t="shared" si="0"/>
        <v>373022.82</v>
      </c>
      <c r="D31" s="23">
        <v>321987.57</v>
      </c>
      <c r="E31" s="23">
        <v>51035.25</v>
      </c>
      <c r="H31" s="22">
        <v>47483</v>
      </c>
      <c r="I31" s="23">
        <f t="shared" si="3"/>
        <v>1015065.8</v>
      </c>
      <c r="J31" s="23">
        <f t="shared" si="1"/>
        <v>373022.82</v>
      </c>
      <c r="K31" s="23">
        <v>321987.57</v>
      </c>
      <c r="L31" s="23">
        <v>51035.25</v>
      </c>
    </row>
    <row r="32" spans="1:12" x14ac:dyDescent="0.3">
      <c r="A32" s="22">
        <v>47848</v>
      </c>
      <c r="B32" s="23">
        <f t="shared" si="2"/>
        <v>693078.23</v>
      </c>
      <c r="C32" s="23">
        <f t="shared" si="0"/>
        <v>372740.86</v>
      </c>
      <c r="D32" s="23">
        <v>338086.95</v>
      </c>
      <c r="E32" s="23">
        <v>34653.910000000003</v>
      </c>
      <c r="H32" s="22">
        <v>47848</v>
      </c>
      <c r="I32" s="23">
        <f t="shared" si="3"/>
        <v>693078.23</v>
      </c>
      <c r="J32" s="23">
        <f t="shared" si="1"/>
        <v>372740.86</v>
      </c>
      <c r="K32" s="23">
        <v>338086.95</v>
      </c>
      <c r="L32" s="23">
        <v>34653.910000000003</v>
      </c>
    </row>
    <row r="33" spans="1:12" x14ac:dyDescent="0.3">
      <c r="A33" s="22">
        <v>48213</v>
      </c>
      <c r="B33" s="23">
        <f t="shared" si="2"/>
        <v>354991.27999999997</v>
      </c>
      <c r="C33" s="23">
        <f t="shared" si="0"/>
        <v>372740.84</v>
      </c>
      <c r="D33" s="23">
        <v>354991.28</v>
      </c>
      <c r="E33" s="23">
        <v>17749.560000000001</v>
      </c>
      <c r="H33" s="22">
        <v>48213</v>
      </c>
      <c r="I33" s="23">
        <f t="shared" si="3"/>
        <v>354991.27999999997</v>
      </c>
      <c r="J33" s="23">
        <f t="shared" si="1"/>
        <v>372740.84</v>
      </c>
      <c r="K33" s="23">
        <v>354991.28</v>
      </c>
      <c r="L33" s="23">
        <v>17749.560000000001</v>
      </c>
    </row>
    <row r="34" spans="1:12" x14ac:dyDescent="0.3">
      <c r="A34" s="24"/>
      <c r="B34" s="25"/>
      <c r="C34" s="25"/>
      <c r="D34" s="25"/>
      <c r="E34" s="25"/>
      <c r="H34" s="24"/>
      <c r="I34" s="25"/>
      <c r="J34" s="25"/>
      <c r="K34" s="25"/>
      <c r="L34" s="25"/>
    </row>
    <row r="35" spans="1:12" x14ac:dyDescent="0.3">
      <c r="A35" s="26"/>
      <c r="B35" s="21"/>
      <c r="C35" s="21"/>
      <c r="D35" s="21"/>
      <c r="E35" s="21"/>
      <c r="H35" s="26"/>
      <c r="I35" s="21"/>
      <c r="J35" s="21"/>
      <c r="K35" s="21"/>
      <c r="L35" s="21"/>
    </row>
    <row r="36" spans="1:12" x14ac:dyDescent="0.3">
      <c r="A36" s="27" t="s">
        <v>96</v>
      </c>
      <c r="B36" s="28"/>
      <c r="C36" s="29">
        <f>SUM(C14:C35)</f>
        <v>7455369.7400000002</v>
      </c>
      <c r="D36" s="29">
        <f>SUM(D14:D35)</f>
        <v>4645174.9999999991</v>
      </c>
      <c r="E36" s="29">
        <f>SUM(E14:E35)</f>
        <v>2810194.7400000007</v>
      </c>
      <c r="H36" s="27" t="s">
        <v>97</v>
      </c>
      <c r="I36" s="28"/>
      <c r="J36" s="29">
        <f>SUM(J14:J35)</f>
        <v>7455369.7400000002</v>
      </c>
      <c r="K36" s="29">
        <f>SUM(K14:K35)</f>
        <v>4645174.9999999991</v>
      </c>
      <c r="L36" s="29">
        <f>SUM(L14:L35)</f>
        <v>2810194.7400000007</v>
      </c>
    </row>
    <row r="37" spans="1:12" x14ac:dyDescent="0.3">
      <c r="A37" s="25"/>
      <c r="B37" s="25"/>
      <c r="C37" s="25"/>
      <c r="D37" s="25"/>
      <c r="E37" s="25"/>
      <c r="H37" s="25"/>
      <c r="I37" s="25"/>
      <c r="J37" s="25"/>
      <c r="K37" s="25"/>
      <c r="L37" s="25"/>
    </row>
  </sheetData>
  <mergeCells count="1">
    <mergeCell ref="H1:L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7" max="11" width="25.33203125" customWidth="1"/>
    <col min="257" max="261" width="25.33203125" customWidth="1"/>
    <col min="263" max="267" width="25.33203125" customWidth="1"/>
    <col min="513" max="517" width="25.33203125" customWidth="1"/>
    <col min="519" max="523" width="25.33203125" customWidth="1"/>
    <col min="769" max="773" width="25.33203125" customWidth="1"/>
    <col min="775" max="779" width="25.33203125" customWidth="1"/>
    <col min="1025" max="1029" width="25.33203125" customWidth="1"/>
    <col min="1031" max="1035" width="25.33203125" customWidth="1"/>
    <col min="1281" max="1285" width="25.33203125" customWidth="1"/>
    <col min="1287" max="1291" width="25.33203125" customWidth="1"/>
    <col min="1537" max="1541" width="25.33203125" customWidth="1"/>
    <col min="1543" max="1547" width="25.33203125" customWidth="1"/>
    <col min="1793" max="1797" width="25.33203125" customWidth="1"/>
    <col min="1799" max="1803" width="25.33203125" customWidth="1"/>
    <col min="2049" max="2053" width="25.33203125" customWidth="1"/>
    <col min="2055" max="2059" width="25.33203125" customWidth="1"/>
    <col min="2305" max="2309" width="25.33203125" customWidth="1"/>
    <col min="2311" max="2315" width="25.33203125" customWidth="1"/>
    <col min="2561" max="2565" width="25.33203125" customWidth="1"/>
    <col min="2567" max="2571" width="25.33203125" customWidth="1"/>
    <col min="2817" max="2821" width="25.33203125" customWidth="1"/>
    <col min="2823" max="2827" width="25.33203125" customWidth="1"/>
    <col min="3073" max="3077" width="25.33203125" customWidth="1"/>
    <col min="3079" max="3083" width="25.33203125" customWidth="1"/>
    <col min="3329" max="3333" width="25.33203125" customWidth="1"/>
    <col min="3335" max="3339" width="25.33203125" customWidth="1"/>
    <col min="3585" max="3589" width="25.33203125" customWidth="1"/>
    <col min="3591" max="3595" width="25.33203125" customWidth="1"/>
    <col min="3841" max="3845" width="25.33203125" customWidth="1"/>
    <col min="3847" max="3851" width="25.33203125" customWidth="1"/>
    <col min="4097" max="4101" width="25.33203125" customWidth="1"/>
    <col min="4103" max="4107" width="25.33203125" customWidth="1"/>
    <col min="4353" max="4357" width="25.33203125" customWidth="1"/>
    <col min="4359" max="4363" width="25.33203125" customWidth="1"/>
    <col min="4609" max="4613" width="25.33203125" customWidth="1"/>
    <col min="4615" max="4619" width="25.33203125" customWidth="1"/>
    <col min="4865" max="4869" width="25.33203125" customWidth="1"/>
    <col min="4871" max="4875" width="25.33203125" customWidth="1"/>
    <col min="5121" max="5125" width="25.33203125" customWidth="1"/>
    <col min="5127" max="5131" width="25.33203125" customWidth="1"/>
    <col min="5377" max="5381" width="25.33203125" customWidth="1"/>
    <col min="5383" max="5387" width="25.33203125" customWidth="1"/>
    <col min="5633" max="5637" width="25.33203125" customWidth="1"/>
    <col min="5639" max="5643" width="25.33203125" customWidth="1"/>
    <col min="5889" max="5893" width="25.33203125" customWidth="1"/>
    <col min="5895" max="5899" width="25.33203125" customWidth="1"/>
    <col min="6145" max="6149" width="25.33203125" customWidth="1"/>
    <col min="6151" max="6155" width="25.33203125" customWidth="1"/>
    <col min="6401" max="6405" width="25.33203125" customWidth="1"/>
    <col min="6407" max="6411" width="25.33203125" customWidth="1"/>
    <col min="6657" max="6661" width="25.33203125" customWidth="1"/>
    <col min="6663" max="6667" width="25.33203125" customWidth="1"/>
    <col min="6913" max="6917" width="25.33203125" customWidth="1"/>
    <col min="6919" max="6923" width="25.33203125" customWidth="1"/>
    <col min="7169" max="7173" width="25.33203125" customWidth="1"/>
    <col min="7175" max="7179" width="25.33203125" customWidth="1"/>
    <col min="7425" max="7429" width="25.33203125" customWidth="1"/>
    <col min="7431" max="7435" width="25.33203125" customWidth="1"/>
    <col min="7681" max="7685" width="25.33203125" customWidth="1"/>
    <col min="7687" max="7691" width="25.33203125" customWidth="1"/>
    <col min="7937" max="7941" width="25.33203125" customWidth="1"/>
    <col min="7943" max="7947" width="25.33203125" customWidth="1"/>
    <col min="8193" max="8197" width="25.33203125" customWidth="1"/>
    <col min="8199" max="8203" width="25.33203125" customWidth="1"/>
    <col min="8449" max="8453" width="25.33203125" customWidth="1"/>
    <col min="8455" max="8459" width="25.33203125" customWidth="1"/>
    <col min="8705" max="8709" width="25.33203125" customWidth="1"/>
    <col min="8711" max="8715" width="25.33203125" customWidth="1"/>
    <col min="8961" max="8965" width="25.33203125" customWidth="1"/>
    <col min="8967" max="8971" width="25.33203125" customWidth="1"/>
    <col min="9217" max="9221" width="25.33203125" customWidth="1"/>
    <col min="9223" max="9227" width="25.33203125" customWidth="1"/>
    <col min="9473" max="9477" width="25.33203125" customWidth="1"/>
    <col min="9479" max="9483" width="25.33203125" customWidth="1"/>
    <col min="9729" max="9733" width="25.33203125" customWidth="1"/>
    <col min="9735" max="9739" width="25.33203125" customWidth="1"/>
    <col min="9985" max="9989" width="25.33203125" customWidth="1"/>
    <col min="9991" max="9995" width="25.33203125" customWidth="1"/>
    <col min="10241" max="10245" width="25.33203125" customWidth="1"/>
    <col min="10247" max="10251" width="25.33203125" customWidth="1"/>
    <col min="10497" max="10501" width="25.33203125" customWidth="1"/>
    <col min="10503" max="10507" width="25.33203125" customWidth="1"/>
    <col min="10753" max="10757" width="25.33203125" customWidth="1"/>
    <col min="10759" max="10763" width="25.33203125" customWidth="1"/>
    <col min="11009" max="11013" width="25.33203125" customWidth="1"/>
    <col min="11015" max="11019" width="25.33203125" customWidth="1"/>
    <col min="11265" max="11269" width="25.33203125" customWidth="1"/>
    <col min="11271" max="11275" width="25.33203125" customWidth="1"/>
    <col min="11521" max="11525" width="25.33203125" customWidth="1"/>
    <col min="11527" max="11531" width="25.33203125" customWidth="1"/>
    <col min="11777" max="11781" width="25.33203125" customWidth="1"/>
    <col min="11783" max="11787" width="25.33203125" customWidth="1"/>
    <col min="12033" max="12037" width="25.33203125" customWidth="1"/>
    <col min="12039" max="12043" width="25.33203125" customWidth="1"/>
    <col min="12289" max="12293" width="25.33203125" customWidth="1"/>
    <col min="12295" max="12299" width="25.33203125" customWidth="1"/>
    <col min="12545" max="12549" width="25.33203125" customWidth="1"/>
    <col min="12551" max="12555" width="25.33203125" customWidth="1"/>
    <col min="12801" max="12805" width="25.33203125" customWidth="1"/>
    <col min="12807" max="12811" width="25.33203125" customWidth="1"/>
    <col min="13057" max="13061" width="25.33203125" customWidth="1"/>
    <col min="13063" max="13067" width="25.33203125" customWidth="1"/>
    <col min="13313" max="13317" width="25.33203125" customWidth="1"/>
    <col min="13319" max="13323" width="25.33203125" customWidth="1"/>
    <col min="13569" max="13573" width="25.33203125" customWidth="1"/>
    <col min="13575" max="13579" width="25.33203125" customWidth="1"/>
    <col min="13825" max="13829" width="25.33203125" customWidth="1"/>
    <col min="13831" max="13835" width="25.33203125" customWidth="1"/>
    <col min="14081" max="14085" width="25.33203125" customWidth="1"/>
    <col min="14087" max="14091" width="25.33203125" customWidth="1"/>
    <col min="14337" max="14341" width="25.33203125" customWidth="1"/>
    <col min="14343" max="14347" width="25.33203125" customWidth="1"/>
    <col min="14593" max="14597" width="25.33203125" customWidth="1"/>
    <col min="14599" max="14603" width="25.33203125" customWidth="1"/>
    <col min="14849" max="14853" width="25.33203125" customWidth="1"/>
    <col min="14855" max="14859" width="25.33203125" customWidth="1"/>
    <col min="15105" max="15109" width="25.33203125" customWidth="1"/>
    <col min="15111" max="15115" width="25.33203125" customWidth="1"/>
    <col min="15361" max="15365" width="25.33203125" customWidth="1"/>
    <col min="15367" max="15371" width="25.33203125" customWidth="1"/>
    <col min="15617" max="15621" width="25.33203125" customWidth="1"/>
    <col min="15623" max="15627" width="25.33203125" customWidth="1"/>
    <col min="15873" max="15877" width="25.33203125" customWidth="1"/>
    <col min="15879" max="15883" width="25.33203125" customWidth="1"/>
    <col min="16129" max="16133" width="25.33203125" customWidth="1"/>
    <col min="16135" max="16139" width="25.33203125" customWidth="1"/>
  </cols>
  <sheetData>
    <row r="1" spans="1:11" x14ac:dyDescent="0.3">
      <c r="A1" s="12" t="s">
        <v>71</v>
      </c>
      <c r="B1" s="12"/>
      <c r="C1" s="12"/>
      <c r="D1" s="12"/>
      <c r="E1" s="12"/>
      <c r="G1" s="77" t="s">
        <v>72</v>
      </c>
      <c r="H1" s="77"/>
      <c r="I1" s="77"/>
      <c r="J1" s="77"/>
      <c r="K1" s="77"/>
    </row>
    <row r="3" spans="1:11" ht="15.6" x14ac:dyDescent="0.3">
      <c r="A3" s="13" t="s">
        <v>139</v>
      </c>
      <c r="B3" s="14"/>
      <c r="C3" s="14"/>
      <c r="D3" s="14"/>
      <c r="E3" s="15"/>
      <c r="G3" s="13" t="s">
        <v>140</v>
      </c>
      <c r="H3" s="14"/>
      <c r="I3" s="14"/>
      <c r="J3" s="14"/>
      <c r="K3" s="15"/>
    </row>
    <row r="5" spans="1:11" x14ac:dyDescent="0.3">
      <c r="A5" s="16" t="s">
        <v>75</v>
      </c>
      <c r="C5" s="17">
        <v>1081871</v>
      </c>
      <c r="G5" s="16" t="s">
        <v>76</v>
      </c>
      <c r="I5" s="17">
        <v>1081871</v>
      </c>
    </row>
    <row r="6" spans="1:11" x14ac:dyDescent="0.3">
      <c r="A6" s="16" t="s">
        <v>77</v>
      </c>
      <c r="C6" s="18">
        <v>0.05</v>
      </c>
      <c r="G6" s="16" t="s">
        <v>78</v>
      </c>
      <c r="I6" s="18">
        <v>0.05</v>
      </c>
    </row>
    <row r="7" spans="1:11" x14ac:dyDescent="0.3">
      <c r="A7" s="16" t="s">
        <v>79</v>
      </c>
      <c r="C7" s="18"/>
      <c r="G7" s="16" t="s">
        <v>80</v>
      </c>
      <c r="I7" s="18"/>
    </row>
    <row r="8" spans="1:11" x14ac:dyDescent="0.3">
      <c r="A8" s="16" t="s">
        <v>81</v>
      </c>
      <c r="C8" s="19" t="s">
        <v>82</v>
      </c>
      <c r="G8" s="16" t="s">
        <v>83</v>
      </c>
      <c r="I8" s="19" t="s">
        <v>84</v>
      </c>
    </row>
    <row r="9" spans="1:11" x14ac:dyDescent="0.3">
      <c r="A9" s="16" t="s">
        <v>85</v>
      </c>
      <c r="C9" s="16" t="s">
        <v>119</v>
      </c>
      <c r="G9" s="16" t="s">
        <v>86</v>
      </c>
      <c r="I9" s="16" t="s">
        <v>120</v>
      </c>
    </row>
    <row r="12" spans="1:11" x14ac:dyDescent="0.3">
      <c r="A12" s="20" t="s">
        <v>87</v>
      </c>
      <c r="B12" s="20" t="s">
        <v>88</v>
      </c>
      <c r="C12" s="20" t="s">
        <v>89</v>
      </c>
      <c r="D12" s="20" t="s">
        <v>90</v>
      </c>
      <c r="E12" s="20" t="s">
        <v>91</v>
      </c>
      <c r="G12" s="20" t="s">
        <v>92</v>
      </c>
      <c r="H12" s="20" t="s">
        <v>93</v>
      </c>
      <c r="I12" s="20" t="s">
        <v>94</v>
      </c>
      <c r="J12" s="20" t="s">
        <v>90</v>
      </c>
      <c r="K12" s="20" t="s">
        <v>95</v>
      </c>
    </row>
    <row r="13" spans="1:11" x14ac:dyDescent="0.3">
      <c r="A13" s="21"/>
      <c r="B13" s="21"/>
      <c r="C13" s="21"/>
      <c r="D13" s="21"/>
      <c r="E13" s="21"/>
      <c r="G13" s="21"/>
      <c r="H13" s="21"/>
      <c r="I13" s="21"/>
      <c r="J13" s="21"/>
      <c r="K13" s="21"/>
    </row>
    <row r="14" spans="1:11" x14ac:dyDescent="0.3">
      <c r="A14" s="22">
        <v>40171</v>
      </c>
      <c r="B14" s="23">
        <v>1081871</v>
      </c>
      <c r="C14" s="23">
        <f>D14+E14</f>
        <v>86812.13</v>
      </c>
      <c r="D14" s="23">
        <v>32718.58</v>
      </c>
      <c r="E14" s="23">
        <v>54093.55</v>
      </c>
      <c r="G14" s="22">
        <v>40171</v>
      </c>
      <c r="H14" s="23">
        <v>1081871</v>
      </c>
      <c r="I14" s="23">
        <f>J14+K14</f>
        <v>86812.13</v>
      </c>
      <c r="J14" s="23">
        <v>32718.58</v>
      </c>
      <c r="K14" s="23">
        <v>54093.55</v>
      </c>
    </row>
    <row r="15" spans="1:11" x14ac:dyDescent="0.3">
      <c r="A15" s="22">
        <v>40536</v>
      </c>
      <c r="B15" s="23">
        <f>B14-D14</f>
        <v>1049152.42</v>
      </c>
      <c r="C15" s="23">
        <f t="shared" ref="C15:C33" si="0">D15+E15</f>
        <v>86812.14</v>
      </c>
      <c r="D15" s="23">
        <v>34354.51</v>
      </c>
      <c r="E15" s="23">
        <v>52457.63</v>
      </c>
      <c r="G15" s="22">
        <v>40536</v>
      </c>
      <c r="H15" s="23">
        <f>H14-J14</f>
        <v>1049152.42</v>
      </c>
      <c r="I15" s="23">
        <f t="shared" ref="I15:I33" si="1">J15+K15</f>
        <v>86812.14</v>
      </c>
      <c r="J15" s="23">
        <v>34354.51</v>
      </c>
      <c r="K15" s="23">
        <v>52457.63</v>
      </c>
    </row>
    <row r="16" spans="1:11" x14ac:dyDescent="0.3">
      <c r="A16" s="22">
        <v>40901</v>
      </c>
      <c r="B16" s="23">
        <f t="shared" ref="B16:B33" si="2">B15-D15</f>
        <v>1014797.9099999999</v>
      </c>
      <c r="C16" s="23">
        <f t="shared" si="0"/>
        <v>86812.13</v>
      </c>
      <c r="D16" s="23">
        <v>36072.230000000003</v>
      </c>
      <c r="E16" s="23">
        <v>50739.9</v>
      </c>
      <c r="G16" s="22">
        <v>40901</v>
      </c>
      <c r="H16" s="23">
        <f t="shared" ref="H16:H33" si="3">H15-J15</f>
        <v>1014797.9099999999</v>
      </c>
      <c r="I16" s="23">
        <f t="shared" si="1"/>
        <v>86812.13</v>
      </c>
      <c r="J16" s="23">
        <v>36072.230000000003</v>
      </c>
      <c r="K16" s="23">
        <v>50739.9</v>
      </c>
    </row>
    <row r="17" spans="1:11" x14ac:dyDescent="0.3">
      <c r="A17" s="22">
        <v>41267</v>
      </c>
      <c r="B17" s="23">
        <f t="shared" si="2"/>
        <v>978725.67999999993</v>
      </c>
      <c r="C17" s="23">
        <f t="shared" si="0"/>
        <v>86812.12</v>
      </c>
      <c r="D17" s="23">
        <v>37875.839999999997</v>
      </c>
      <c r="E17" s="23">
        <v>48936.28</v>
      </c>
      <c r="G17" s="22">
        <v>41267</v>
      </c>
      <c r="H17" s="23">
        <f t="shared" si="3"/>
        <v>978725.67999999993</v>
      </c>
      <c r="I17" s="23">
        <f t="shared" si="1"/>
        <v>86812.12</v>
      </c>
      <c r="J17" s="23">
        <v>37875.839999999997</v>
      </c>
      <c r="K17" s="23">
        <v>48936.28</v>
      </c>
    </row>
    <row r="18" spans="1:11" x14ac:dyDescent="0.3">
      <c r="A18" s="22">
        <v>41632</v>
      </c>
      <c r="B18" s="23">
        <f t="shared" si="2"/>
        <v>940849.84</v>
      </c>
      <c r="C18" s="23">
        <f t="shared" si="0"/>
        <v>86812.13</v>
      </c>
      <c r="D18" s="23">
        <v>39769.64</v>
      </c>
      <c r="E18" s="23">
        <v>47042.49</v>
      </c>
      <c r="G18" s="22">
        <v>41632</v>
      </c>
      <c r="H18" s="23">
        <f t="shared" si="3"/>
        <v>940849.84</v>
      </c>
      <c r="I18" s="23">
        <f t="shared" si="1"/>
        <v>86812.13</v>
      </c>
      <c r="J18" s="23">
        <v>39769.64</v>
      </c>
      <c r="K18" s="23">
        <v>47042.49</v>
      </c>
    </row>
    <row r="19" spans="1:11" x14ac:dyDescent="0.3">
      <c r="A19" s="22">
        <v>41997</v>
      </c>
      <c r="B19" s="23">
        <f t="shared" si="2"/>
        <v>901080.2</v>
      </c>
      <c r="C19" s="23">
        <f t="shared" si="0"/>
        <v>86812.13</v>
      </c>
      <c r="D19" s="23">
        <v>41758.120000000003</v>
      </c>
      <c r="E19" s="23">
        <v>45054.01</v>
      </c>
      <c r="G19" s="22">
        <v>41997</v>
      </c>
      <c r="H19" s="23">
        <f t="shared" si="3"/>
        <v>901080.2</v>
      </c>
      <c r="I19" s="23">
        <f t="shared" si="1"/>
        <v>86812.13</v>
      </c>
      <c r="J19" s="23">
        <v>41758.120000000003</v>
      </c>
      <c r="K19" s="23">
        <v>45054.01</v>
      </c>
    </row>
    <row r="20" spans="1:11" x14ac:dyDescent="0.3">
      <c r="A20" s="22">
        <v>42362</v>
      </c>
      <c r="B20" s="23">
        <f t="shared" si="2"/>
        <v>859322.08</v>
      </c>
      <c r="C20" s="23">
        <f t="shared" si="0"/>
        <v>86812.12</v>
      </c>
      <c r="D20" s="23">
        <v>43846.02</v>
      </c>
      <c r="E20" s="23">
        <v>42966.1</v>
      </c>
      <c r="G20" s="22">
        <v>42362</v>
      </c>
      <c r="H20" s="23">
        <f t="shared" si="3"/>
        <v>859322.08</v>
      </c>
      <c r="I20" s="23">
        <f t="shared" si="1"/>
        <v>86812.12</v>
      </c>
      <c r="J20" s="23">
        <v>43846.02</v>
      </c>
      <c r="K20" s="23">
        <v>42966.1</v>
      </c>
    </row>
    <row r="21" spans="1:11" x14ac:dyDescent="0.3">
      <c r="A21" s="22">
        <v>42728</v>
      </c>
      <c r="B21" s="23">
        <f t="shared" si="2"/>
        <v>815476.05999999994</v>
      </c>
      <c r="C21" s="23">
        <f t="shared" si="0"/>
        <v>86812.12</v>
      </c>
      <c r="D21" s="23">
        <v>46038.32</v>
      </c>
      <c r="E21" s="23">
        <v>40773.800000000003</v>
      </c>
      <c r="G21" s="22">
        <v>42728</v>
      </c>
      <c r="H21" s="23">
        <f t="shared" si="3"/>
        <v>815476.05999999994</v>
      </c>
      <c r="I21" s="23">
        <f t="shared" si="1"/>
        <v>86812.12</v>
      </c>
      <c r="J21" s="23">
        <v>46038.32</v>
      </c>
      <c r="K21" s="23">
        <v>40773.800000000003</v>
      </c>
    </row>
    <row r="22" spans="1:11" x14ac:dyDescent="0.3">
      <c r="A22" s="22">
        <v>43093</v>
      </c>
      <c r="B22" s="23">
        <f t="shared" si="2"/>
        <v>769437.74</v>
      </c>
      <c r="C22" s="23">
        <f t="shared" si="0"/>
        <v>86812.13</v>
      </c>
      <c r="D22" s="23">
        <v>48340.24</v>
      </c>
      <c r="E22" s="23">
        <v>38471.89</v>
      </c>
      <c r="G22" s="22">
        <v>43093</v>
      </c>
      <c r="H22" s="23">
        <f t="shared" si="3"/>
        <v>769437.74</v>
      </c>
      <c r="I22" s="23">
        <f t="shared" si="1"/>
        <v>86812.13</v>
      </c>
      <c r="J22" s="23">
        <v>48340.24</v>
      </c>
      <c r="K22" s="23">
        <v>38471.89</v>
      </c>
    </row>
    <row r="23" spans="1:11" x14ac:dyDescent="0.3">
      <c r="A23" s="22">
        <v>43458</v>
      </c>
      <c r="B23" s="23">
        <f t="shared" si="2"/>
        <v>721097.5</v>
      </c>
      <c r="C23" s="23">
        <f t="shared" si="0"/>
        <v>86812.12</v>
      </c>
      <c r="D23" s="23">
        <v>50757.25</v>
      </c>
      <c r="E23" s="23">
        <v>36054.870000000003</v>
      </c>
      <c r="G23" s="22">
        <v>43458</v>
      </c>
      <c r="H23" s="23">
        <f t="shared" si="3"/>
        <v>721097.5</v>
      </c>
      <c r="I23" s="23">
        <f t="shared" si="1"/>
        <v>86812.12</v>
      </c>
      <c r="J23" s="23">
        <v>50757.25</v>
      </c>
      <c r="K23" s="23">
        <v>36054.870000000003</v>
      </c>
    </row>
    <row r="24" spans="1:11" x14ac:dyDescent="0.3">
      <c r="A24" s="22">
        <v>43823</v>
      </c>
      <c r="B24" s="23">
        <f t="shared" si="2"/>
        <v>670340.25</v>
      </c>
      <c r="C24" s="23">
        <f t="shared" si="0"/>
        <v>86812.13</v>
      </c>
      <c r="D24" s="23">
        <v>53295.12</v>
      </c>
      <c r="E24" s="23">
        <v>33517.01</v>
      </c>
      <c r="G24" s="22">
        <v>43823</v>
      </c>
      <c r="H24" s="23">
        <f t="shared" si="3"/>
        <v>670340.25</v>
      </c>
      <c r="I24" s="23">
        <f t="shared" si="1"/>
        <v>86812.13</v>
      </c>
      <c r="J24" s="23">
        <v>53295.12</v>
      </c>
      <c r="K24" s="23">
        <v>33517.01</v>
      </c>
    </row>
    <row r="25" spans="1:11" x14ac:dyDescent="0.3">
      <c r="A25" s="22">
        <v>44189</v>
      </c>
      <c r="B25" s="23">
        <f t="shared" si="2"/>
        <v>617045.13</v>
      </c>
      <c r="C25" s="23">
        <f t="shared" si="0"/>
        <v>86812.13</v>
      </c>
      <c r="D25" s="23">
        <v>55959.87</v>
      </c>
      <c r="E25" s="23">
        <v>30852.26</v>
      </c>
      <c r="G25" s="22">
        <v>44189</v>
      </c>
      <c r="H25" s="23">
        <f t="shared" si="3"/>
        <v>617045.13</v>
      </c>
      <c r="I25" s="23">
        <f t="shared" si="1"/>
        <v>86812.13</v>
      </c>
      <c r="J25" s="23">
        <v>55959.87</v>
      </c>
      <c r="K25" s="23">
        <v>30852.26</v>
      </c>
    </row>
    <row r="26" spans="1:11" x14ac:dyDescent="0.3">
      <c r="A26" s="22">
        <v>44554</v>
      </c>
      <c r="B26" s="23">
        <f t="shared" si="2"/>
        <v>561085.26</v>
      </c>
      <c r="C26" s="23">
        <f t="shared" si="0"/>
        <v>86812.13</v>
      </c>
      <c r="D26" s="23">
        <v>58757.87</v>
      </c>
      <c r="E26" s="23">
        <v>28054.26</v>
      </c>
      <c r="G26" s="22">
        <v>44554</v>
      </c>
      <c r="H26" s="23">
        <f t="shared" si="3"/>
        <v>561085.26</v>
      </c>
      <c r="I26" s="23">
        <f t="shared" si="1"/>
        <v>86812.13</v>
      </c>
      <c r="J26" s="23">
        <v>58757.87</v>
      </c>
      <c r="K26" s="23">
        <v>28054.26</v>
      </c>
    </row>
    <row r="27" spans="1:11" x14ac:dyDescent="0.3">
      <c r="A27" s="22">
        <v>44919</v>
      </c>
      <c r="B27" s="23">
        <f t="shared" si="2"/>
        <v>502327.39</v>
      </c>
      <c r="C27" s="23">
        <f t="shared" si="0"/>
        <v>86812.13</v>
      </c>
      <c r="D27" s="23">
        <v>61695.76</v>
      </c>
      <c r="E27" s="23">
        <v>25116.37</v>
      </c>
      <c r="G27" s="22">
        <v>44919</v>
      </c>
      <c r="H27" s="23">
        <f t="shared" si="3"/>
        <v>502327.39</v>
      </c>
      <c r="I27" s="23">
        <f t="shared" si="1"/>
        <v>86812.13</v>
      </c>
      <c r="J27" s="23">
        <v>61695.76</v>
      </c>
      <c r="K27" s="23">
        <v>25116.37</v>
      </c>
    </row>
    <row r="28" spans="1:11" x14ac:dyDescent="0.3">
      <c r="A28" s="22">
        <v>45284</v>
      </c>
      <c r="B28" s="23">
        <f t="shared" si="2"/>
        <v>440631.63</v>
      </c>
      <c r="C28" s="23">
        <f t="shared" si="0"/>
        <v>86812.13</v>
      </c>
      <c r="D28" s="23">
        <v>64780.55</v>
      </c>
      <c r="E28" s="23">
        <v>22031.58</v>
      </c>
      <c r="G28" s="22">
        <v>45284</v>
      </c>
      <c r="H28" s="23">
        <f t="shared" si="3"/>
        <v>440631.63</v>
      </c>
      <c r="I28" s="23">
        <f t="shared" si="1"/>
        <v>86812.13</v>
      </c>
      <c r="J28" s="23">
        <v>64780.55</v>
      </c>
      <c r="K28" s="23">
        <v>22031.58</v>
      </c>
    </row>
    <row r="29" spans="1:11" x14ac:dyDescent="0.3">
      <c r="A29" s="22">
        <v>45650</v>
      </c>
      <c r="B29" s="23">
        <f t="shared" si="2"/>
        <v>375851.08</v>
      </c>
      <c r="C29" s="23">
        <f t="shared" si="0"/>
        <v>86812.12000000001</v>
      </c>
      <c r="D29" s="23">
        <v>68019.570000000007</v>
      </c>
      <c r="E29" s="23">
        <v>18792.55</v>
      </c>
      <c r="G29" s="22">
        <v>45650</v>
      </c>
      <c r="H29" s="23">
        <f t="shared" si="3"/>
        <v>375851.08</v>
      </c>
      <c r="I29" s="23">
        <f t="shared" si="1"/>
        <v>86812.12000000001</v>
      </c>
      <c r="J29" s="23">
        <v>68019.570000000007</v>
      </c>
      <c r="K29" s="23">
        <v>18792.55</v>
      </c>
    </row>
    <row r="30" spans="1:11" x14ac:dyDescent="0.3">
      <c r="A30" s="22">
        <v>46015</v>
      </c>
      <c r="B30" s="23">
        <f t="shared" si="2"/>
        <v>307831.51</v>
      </c>
      <c r="C30" s="23">
        <f t="shared" si="0"/>
        <v>86812.13</v>
      </c>
      <c r="D30" s="23">
        <v>71420.55</v>
      </c>
      <c r="E30" s="23">
        <v>15391.58</v>
      </c>
      <c r="G30" s="22">
        <v>46015</v>
      </c>
      <c r="H30" s="23">
        <f t="shared" si="3"/>
        <v>307831.51</v>
      </c>
      <c r="I30" s="23">
        <f t="shared" si="1"/>
        <v>86812.13</v>
      </c>
      <c r="J30" s="23">
        <v>71420.55</v>
      </c>
      <c r="K30" s="23">
        <v>15391.58</v>
      </c>
    </row>
    <row r="31" spans="1:11" x14ac:dyDescent="0.3">
      <c r="A31" s="22">
        <v>46380</v>
      </c>
      <c r="B31" s="23">
        <f t="shared" si="2"/>
        <v>236410.96000000002</v>
      </c>
      <c r="C31" s="23">
        <f t="shared" si="0"/>
        <v>86812.13</v>
      </c>
      <c r="D31" s="23">
        <v>74991.58</v>
      </c>
      <c r="E31" s="23">
        <v>11820.55</v>
      </c>
      <c r="G31" s="22">
        <v>46380</v>
      </c>
      <c r="H31" s="23">
        <f t="shared" si="3"/>
        <v>236410.96000000002</v>
      </c>
      <c r="I31" s="23">
        <f t="shared" si="1"/>
        <v>86812.13</v>
      </c>
      <c r="J31" s="23">
        <v>74991.58</v>
      </c>
      <c r="K31" s="23">
        <v>11820.55</v>
      </c>
    </row>
    <row r="32" spans="1:11" x14ac:dyDescent="0.3">
      <c r="A32" s="22">
        <v>46745</v>
      </c>
      <c r="B32" s="23">
        <f t="shared" si="2"/>
        <v>161419.38</v>
      </c>
      <c r="C32" s="23">
        <f t="shared" si="0"/>
        <v>86812.13</v>
      </c>
      <c r="D32" s="23">
        <v>78741.16</v>
      </c>
      <c r="E32" s="23">
        <v>8070.97</v>
      </c>
      <c r="G32" s="22">
        <v>46745</v>
      </c>
      <c r="H32" s="23">
        <f t="shared" si="3"/>
        <v>161419.38</v>
      </c>
      <c r="I32" s="23">
        <f t="shared" si="1"/>
        <v>86812.13</v>
      </c>
      <c r="J32" s="23">
        <v>78741.16</v>
      </c>
      <c r="K32" s="23">
        <v>8070.97</v>
      </c>
    </row>
    <row r="33" spans="1:11" x14ac:dyDescent="0.3">
      <c r="A33" s="22">
        <v>47111</v>
      </c>
      <c r="B33" s="23">
        <f t="shared" si="2"/>
        <v>82678.22</v>
      </c>
      <c r="C33" s="23">
        <f t="shared" si="0"/>
        <v>86812.13</v>
      </c>
      <c r="D33" s="23">
        <v>82678.22</v>
      </c>
      <c r="E33" s="23">
        <v>4133.91</v>
      </c>
      <c r="G33" s="22">
        <v>47111</v>
      </c>
      <c r="H33" s="23">
        <f t="shared" si="3"/>
        <v>82678.22</v>
      </c>
      <c r="I33" s="23">
        <f t="shared" si="1"/>
        <v>86812.13</v>
      </c>
      <c r="J33" s="23">
        <v>82678.22</v>
      </c>
      <c r="K33" s="23">
        <v>4133.91</v>
      </c>
    </row>
    <row r="34" spans="1:11" x14ac:dyDescent="0.3">
      <c r="A34" s="24"/>
      <c r="B34" s="25"/>
      <c r="C34" s="25"/>
      <c r="D34" s="25"/>
      <c r="E34" s="25"/>
      <c r="G34" s="24"/>
      <c r="H34" s="25"/>
      <c r="I34" s="25"/>
      <c r="J34" s="25"/>
      <c r="K34" s="25"/>
    </row>
    <row r="35" spans="1:11" x14ac:dyDescent="0.3">
      <c r="A35" s="26"/>
      <c r="B35" s="21"/>
      <c r="C35" s="21"/>
      <c r="D35" s="21"/>
      <c r="E35" s="21"/>
      <c r="G35" s="26"/>
      <c r="H35" s="21"/>
      <c r="I35" s="21"/>
      <c r="J35" s="21"/>
      <c r="K35" s="21"/>
    </row>
    <row r="36" spans="1:11" x14ac:dyDescent="0.3">
      <c r="A36" s="27" t="s">
        <v>96</v>
      </c>
      <c r="B36" s="28"/>
      <c r="C36" s="29">
        <f>SUM(C14:C35)</f>
        <v>1736242.5599999996</v>
      </c>
      <c r="D36" s="29">
        <f>SUM(D14:D35)</f>
        <v>1081871</v>
      </c>
      <c r="E36" s="29">
        <f>SUM(E14:E35)</f>
        <v>654371.55999999994</v>
      </c>
      <c r="G36" s="27" t="s">
        <v>97</v>
      </c>
      <c r="H36" s="28"/>
      <c r="I36" s="29">
        <f>SUM(I14:I35)</f>
        <v>1736242.5599999996</v>
      </c>
      <c r="J36" s="29">
        <f>SUM(J14:J35)</f>
        <v>1081871</v>
      </c>
      <c r="K36" s="29">
        <f>SUM(K14:K35)</f>
        <v>654371.55999999994</v>
      </c>
    </row>
    <row r="37" spans="1:11" x14ac:dyDescent="0.3">
      <c r="A37" s="25"/>
      <c r="B37" s="25"/>
      <c r="C37" s="25"/>
      <c r="D37" s="25"/>
      <c r="E37" s="25"/>
      <c r="G37" s="25"/>
      <c r="H37" s="25"/>
      <c r="I37" s="25"/>
      <c r="J37" s="25"/>
      <c r="K37" s="25"/>
    </row>
  </sheetData>
  <mergeCells count="1">
    <mergeCell ref="G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6" workbookViewId="0">
      <selection activeCell="P7" sqref="P7"/>
    </sheetView>
  </sheetViews>
  <sheetFormatPr baseColWidth="10" defaultRowHeight="14.4" x14ac:dyDescent="0.3"/>
  <cols>
    <col min="2" max="2" width="18.109375" customWidth="1"/>
  </cols>
  <sheetData>
    <row r="1" spans="1:14" ht="15" thickBot="1" x14ac:dyDescent="0.35">
      <c r="A1" s="82" t="s">
        <v>141</v>
      </c>
      <c r="B1" s="83"/>
      <c r="C1" s="33"/>
      <c r="D1" s="33"/>
      <c r="I1" s="82" t="s">
        <v>142</v>
      </c>
      <c r="J1" s="83"/>
      <c r="K1" s="33"/>
      <c r="L1" s="33"/>
    </row>
    <row r="2" spans="1:14" x14ac:dyDescent="0.3">
      <c r="A2" s="34"/>
      <c r="B2" s="35"/>
      <c r="C2" s="78">
        <v>2016</v>
      </c>
      <c r="D2" s="79"/>
      <c r="E2" s="78">
        <v>2017</v>
      </c>
      <c r="F2" s="79"/>
      <c r="I2" s="34"/>
      <c r="J2" s="35"/>
      <c r="K2" s="78">
        <v>2016</v>
      </c>
      <c r="L2" s="79"/>
      <c r="M2" s="78">
        <v>2017</v>
      </c>
      <c r="N2" s="79"/>
    </row>
    <row r="3" spans="1:14" x14ac:dyDescent="0.3">
      <c r="A3" s="36"/>
      <c r="B3" s="37"/>
      <c r="C3" s="38"/>
      <c r="D3" s="37"/>
      <c r="E3" s="39"/>
      <c r="F3" s="40"/>
      <c r="I3" s="36"/>
      <c r="J3" s="37"/>
      <c r="K3" s="38"/>
      <c r="L3" s="37"/>
      <c r="M3" s="39"/>
      <c r="N3" s="40"/>
    </row>
    <row r="4" spans="1:14" x14ac:dyDescent="0.3">
      <c r="A4" s="41" t="s">
        <v>143</v>
      </c>
      <c r="B4" s="42" t="s">
        <v>144</v>
      </c>
      <c r="C4" s="43" t="s">
        <v>145</v>
      </c>
      <c r="D4" s="42" t="s">
        <v>146</v>
      </c>
      <c r="E4" s="43" t="s">
        <v>145</v>
      </c>
      <c r="F4" s="42" t="s">
        <v>146</v>
      </c>
      <c r="I4" s="41" t="s">
        <v>147</v>
      </c>
      <c r="J4" s="42" t="s">
        <v>148</v>
      </c>
      <c r="K4" s="43" t="s">
        <v>90</v>
      </c>
      <c r="L4" s="42" t="s">
        <v>95</v>
      </c>
      <c r="M4" s="43" t="s">
        <v>90</v>
      </c>
      <c r="N4" s="42" t="s">
        <v>95</v>
      </c>
    </row>
    <row r="5" spans="1:14" x14ac:dyDescent="0.3">
      <c r="A5" s="44"/>
      <c r="B5" s="45"/>
      <c r="C5" s="46" t="s">
        <v>149</v>
      </c>
      <c r="D5" s="45" t="s">
        <v>150</v>
      </c>
      <c r="E5" s="46" t="s">
        <v>149</v>
      </c>
      <c r="F5" s="45" t="s">
        <v>150</v>
      </c>
      <c r="G5" s="47"/>
      <c r="H5" s="47"/>
      <c r="I5" s="44"/>
      <c r="J5" s="45"/>
      <c r="K5" s="46" t="s">
        <v>149</v>
      </c>
      <c r="L5" s="45" t="s">
        <v>150</v>
      </c>
      <c r="M5" s="46" t="s">
        <v>149</v>
      </c>
      <c r="N5" s="45" t="s">
        <v>150</v>
      </c>
    </row>
    <row r="6" spans="1:14" x14ac:dyDescent="0.3">
      <c r="A6" s="36"/>
      <c r="B6" s="37"/>
      <c r="C6" s="38"/>
      <c r="D6" s="37"/>
      <c r="E6" s="39"/>
      <c r="F6" s="40"/>
      <c r="I6" s="36"/>
      <c r="J6" s="37"/>
      <c r="K6" s="38"/>
      <c r="L6" s="37"/>
      <c r="M6" s="39"/>
      <c r="N6" s="40"/>
    </row>
    <row r="7" spans="1:14" x14ac:dyDescent="0.3">
      <c r="A7" s="48" t="s">
        <v>151</v>
      </c>
      <c r="B7" s="49">
        <v>4900000</v>
      </c>
      <c r="C7" s="38">
        <f>[1]Feuil1!D25</f>
        <v>266125.57</v>
      </c>
      <c r="D7" s="37">
        <f>[1]Feuil1!E25</f>
        <v>127063.1</v>
      </c>
      <c r="E7" s="50">
        <v>279431.84999999998</v>
      </c>
      <c r="F7" s="51">
        <v>113756.83</v>
      </c>
      <c r="I7" s="48" t="s">
        <v>151</v>
      </c>
      <c r="J7" s="49">
        <v>4900000</v>
      </c>
      <c r="K7" s="38">
        <f>[1]Feuil1!L25</f>
        <v>0</v>
      </c>
      <c r="L7" s="37">
        <f>[1]Feuil1!M25</f>
        <v>0</v>
      </c>
      <c r="M7" s="50">
        <v>279431.84999999998</v>
      </c>
      <c r="N7" s="51">
        <v>113756.83</v>
      </c>
    </row>
    <row r="8" spans="1:14" x14ac:dyDescent="0.3">
      <c r="A8" s="48" t="s">
        <v>151</v>
      </c>
      <c r="B8" s="49">
        <v>3000000</v>
      </c>
      <c r="C8" s="38">
        <f>[2]Feuil1!D23</f>
        <v>147785.96</v>
      </c>
      <c r="D8" s="37">
        <f>[2]Feuil1!E23</f>
        <v>92941.8</v>
      </c>
      <c r="E8" s="50">
        <v>155175.26</v>
      </c>
      <c r="F8" s="51">
        <v>85552.5</v>
      </c>
      <c r="I8" s="48" t="s">
        <v>151</v>
      </c>
      <c r="J8" s="49">
        <v>3000000</v>
      </c>
      <c r="K8" s="38">
        <f>[2]Feuil1!L23</f>
        <v>0</v>
      </c>
      <c r="L8" s="37">
        <f>[2]Feuil1!M23</f>
        <v>0</v>
      </c>
      <c r="M8" s="50">
        <v>155175.26</v>
      </c>
      <c r="N8" s="51">
        <v>85552.5</v>
      </c>
    </row>
    <row r="9" spans="1:14" x14ac:dyDescent="0.3">
      <c r="A9" s="48" t="s">
        <v>151</v>
      </c>
      <c r="B9" s="49">
        <v>14800000</v>
      </c>
      <c r="C9" s="38">
        <f>[3]Feuil1!D26</f>
        <v>843998.25</v>
      </c>
      <c r="D9" s="37">
        <f>[3]Feuil1!E26</f>
        <v>343592.04</v>
      </c>
      <c r="E9" s="50">
        <v>886198.16</v>
      </c>
      <c r="F9" s="51">
        <v>301392.13</v>
      </c>
      <c r="I9" s="48" t="s">
        <v>151</v>
      </c>
      <c r="J9" s="49">
        <v>14800000</v>
      </c>
      <c r="K9" s="38">
        <f>[3]Feuil1!L26</f>
        <v>0</v>
      </c>
      <c r="L9" s="37">
        <f>[3]Feuil1!M26</f>
        <v>0</v>
      </c>
      <c r="M9" s="50">
        <v>886198.16</v>
      </c>
      <c r="N9" s="51">
        <v>301392.13</v>
      </c>
    </row>
    <row r="10" spans="1:14" ht="35.4" x14ac:dyDescent="0.3">
      <c r="A10" s="48" t="s">
        <v>152</v>
      </c>
      <c r="B10" s="49">
        <v>9682687</v>
      </c>
      <c r="C10" s="38">
        <f>[4]Feuil1!D14</f>
        <v>307470.98</v>
      </c>
      <c r="D10" s="37">
        <f>[4]Feuil1!E14</f>
        <v>469492.87</v>
      </c>
      <c r="E10" s="52">
        <v>322844.53000000003</v>
      </c>
      <c r="F10" s="53">
        <v>452857.88</v>
      </c>
      <c r="I10" s="48" t="s">
        <v>152</v>
      </c>
      <c r="J10" s="49">
        <v>9682687</v>
      </c>
      <c r="K10" s="38">
        <f>[4]Feuil1!L14</f>
        <v>0</v>
      </c>
      <c r="L10" s="37">
        <f>[4]Feuil1!M14</f>
        <v>0</v>
      </c>
      <c r="M10" s="52">
        <v>322844.53000000003</v>
      </c>
      <c r="N10" s="53">
        <v>452857.88</v>
      </c>
    </row>
    <row r="11" spans="1:14" x14ac:dyDescent="0.3">
      <c r="A11" s="36"/>
      <c r="B11" s="37"/>
      <c r="C11" s="38"/>
      <c r="D11" s="37"/>
      <c r="E11" s="52"/>
      <c r="F11" s="53"/>
      <c r="I11" s="36"/>
      <c r="J11" s="37"/>
      <c r="K11" s="38"/>
      <c r="L11" s="37"/>
      <c r="M11" s="52"/>
      <c r="N11" s="53"/>
    </row>
    <row r="12" spans="1:14" x14ac:dyDescent="0.3">
      <c r="A12" s="36"/>
      <c r="B12" s="37"/>
      <c r="C12" s="54">
        <f>SUM(C7:C11)</f>
        <v>1565380.76</v>
      </c>
      <c r="D12" s="55">
        <f>SUM(D7:D11)</f>
        <v>1033089.8099999999</v>
      </c>
      <c r="E12" s="56">
        <f>SUM(E7:E11)</f>
        <v>1643649.8</v>
      </c>
      <c r="F12" s="55">
        <f>SUM(F7:F11)</f>
        <v>953559.34000000008</v>
      </c>
      <c r="I12" s="36"/>
      <c r="J12" s="37"/>
      <c r="K12" s="54">
        <f>SUM(K7:K11)</f>
        <v>0</v>
      </c>
      <c r="L12" s="55">
        <f>SUM(L7:L11)</f>
        <v>0</v>
      </c>
      <c r="M12" s="56">
        <f>SUM(M7:M11)</f>
        <v>1643649.8</v>
      </c>
      <c r="N12" s="55">
        <f>SUM(N7:N11)</f>
        <v>953559.34000000008</v>
      </c>
    </row>
    <row r="13" spans="1:14" x14ac:dyDescent="0.3">
      <c r="A13" s="36"/>
      <c r="B13" s="37"/>
      <c r="C13" s="38"/>
      <c r="D13" s="37"/>
      <c r="E13" s="52"/>
      <c r="F13" s="53"/>
      <c r="I13" s="36"/>
      <c r="J13" s="37"/>
      <c r="K13" s="38"/>
      <c r="L13" s="37"/>
      <c r="M13" s="52"/>
      <c r="N13" s="53"/>
    </row>
    <row r="14" spans="1:14" ht="24" x14ac:dyDescent="0.3">
      <c r="A14" s="57" t="s">
        <v>153</v>
      </c>
      <c r="B14" s="58"/>
      <c r="C14" s="59">
        <f>C12+D12</f>
        <v>2598470.5699999998</v>
      </c>
      <c r="D14" s="58"/>
      <c r="E14" s="60">
        <f>E12+F12</f>
        <v>2597209.14</v>
      </c>
      <c r="F14" s="61"/>
      <c r="I14" s="57" t="s">
        <v>154</v>
      </c>
      <c r="J14" s="58"/>
      <c r="K14" s="59">
        <f>K12+L12</f>
        <v>0</v>
      </c>
      <c r="L14" s="58"/>
      <c r="M14" s="60">
        <f>M12+N12</f>
        <v>2597209.14</v>
      </c>
      <c r="N14" s="61"/>
    </row>
    <row r="15" spans="1:14" x14ac:dyDescent="0.3">
      <c r="A15" s="36"/>
      <c r="B15" s="37"/>
      <c r="C15" s="38"/>
      <c r="D15" s="37"/>
      <c r="E15" s="52"/>
      <c r="F15" s="53"/>
      <c r="I15" s="36"/>
      <c r="J15" s="37"/>
      <c r="K15" s="38"/>
      <c r="L15" s="37"/>
      <c r="M15" s="52"/>
      <c r="N15" s="53"/>
    </row>
    <row r="16" spans="1:14" x14ac:dyDescent="0.3">
      <c r="A16" s="36"/>
      <c r="B16" s="37"/>
      <c r="C16" s="38"/>
      <c r="D16" s="37"/>
      <c r="E16" s="52"/>
      <c r="F16" s="53"/>
      <c r="I16" s="36"/>
      <c r="J16" s="37"/>
      <c r="K16" s="38"/>
      <c r="L16" s="37"/>
      <c r="M16" s="52"/>
      <c r="N16" s="53"/>
    </row>
    <row r="17" spans="1:14" ht="24" x14ac:dyDescent="0.3">
      <c r="A17" s="36" t="s">
        <v>155</v>
      </c>
      <c r="B17" s="49">
        <v>5949445</v>
      </c>
      <c r="C17" s="38">
        <f>[5]Feuil1!D33</f>
        <v>531230.56000000006</v>
      </c>
      <c r="D17" s="37">
        <f>[5]Feuil1!E33</f>
        <v>4886.21</v>
      </c>
      <c r="E17" s="62">
        <v>0</v>
      </c>
      <c r="F17" s="53">
        <v>0</v>
      </c>
      <c r="I17" s="36" t="s">
        <v>155</v>
      </c>
      <c r="J17" s="49">
        <v>5949445</v>
      </c>
      <c r="K17" s="38">
        <f>[5]Feuil1!L33</f>
        <v>0</v>
      </c>
      <c r="L17" s="37">
        <f>[5]Feuil1!M33</f>
        <v>0</v>
      </c>
      <c r="M17" s="62">
        <v>0</v>
      </c>
      <c r="N17" s="53">
        <v>0</v>
      </c>
    </row>
    <row r="18" spans="1:14" ht="24" x14ac:dyDescent="0.3">
      <c r="A18" s="36" t="s">
        <v>156</v>
      </c>
      <c r="B18" s="49">
        <v>8924167</v>
      </c>
      <c r="C18" s="38">
        <f>[6]Feuil1!D33</f>
        <v>788881.85</v>
      </c>
      <c r="D18" s="37">
        <f>[6]Feuil1!E33</f>
        <v>7256.06</v>
      </c>
      <c r="E18" s="52">
        <v>0</v>
      </c>
      <c r="F18" s="53">
        <v>0</v>
      </c>
      <c r="I18" s="36" t="s">
        <v>156</v>
      </c>
      <c r="J18" s="49">
        <v>8924167</v>
      </c>
      <c r="K18" s="38">
        <f>[6]Feuil1!L33</f>
        <v>0</v>
      </c>
      <c r="L18" s="37">
        <f>[6]Feuil1!M33</f>
        <v>0</v>
      </c>
      <c r="M18" s="52">
        <v>0</v>
      </c>
      <c r="N18" s="53">
        <v>0</v>
      </c>
    </row>
    <row r="19" spans="1:14" ht="24" x14ac:dyDescent="0.3">
      <c r="A19" s="36" t="s">
        <v>157</v>
      </c>
      <c r="B19" s="49">
        <v>870630</v>
      </c>
      <c r="C19" s="38">
        <f>[7]Feuil1!D27</f>
        <v>49649.34</v>
      </c>
      <c r="D19" s="37">
        <f>[7]Feuil1!E27</f>
        <v>20212.27</v>
      </c>
      <c r="E19" s="52">
        <v>52131.8</v>
      </c>
      <c r="F19" s="53">
        <v>17729.8</v>
      </c>
      <c r="I19" s="36" t="s">
        <v>157</v>
      </c>
      <c r="J19" s="49">
        <v>870630</v>
      </c>
      <c r="K19" s="38">
        <f>[7]Feuil1!L27</f>
        <v>0</v>
      </c>
      <c r="L19" s="37">
        <f>[7]Feuil1!M27</f>
        <v>0</v>
      </c>
      <c r="M19" s="52">
        <v>52131.8</v>
      </c>
      <c r="N19" s="53">
        <v>17729.8</v>
      </c>
    </row>
    <row r="20" spans="1:14" ht="24" x14ac:dyDescent="0.3">
      <c r="A20" s="36" t="s">
        <v>158</v>
      </c>
      <c r="B20" s="49">
        <v>1296105</v>
      </c>
      <c r="C20" s="38">
        <f>[8]Feuil1!D27</f>
        <v>73912.86</v>
      </c>
      <c r="D20" s="37">
        <f>[8]Feuil1!E27</f>
        <v>30089.96</v>
      </c>
      <c r="E20" s="52">
        <v>77608.5</v>
      </c>
      <c r="F20" s="53">
        <v>26394.31</v>
      </c>
      <c r="I20" s="36" t="s">
        <v>158</v>
      </c>
      <c r="J20" s="49">
        <v>1296105</v>
      </c>
      <c r="K20" s="38">
        <f>[8]Feuil1!L27</f>
        <v>0</v>
      </c>
      <c r="L20" s="37">
        <f>[8]Feuil1!M27</f>
        <v>0</v>
      </c>
      <c r="M20" s="52">
        <v>77608.5</v>
      </c>
      <c r="N20" s="53">
        <v>26394.31</v>
      </c>
    </row>
    <row r="21" spans="1:14" ht="24" x14ac:dyDescent="0.3">
      <c r="A21" s="36" t="s">
        <v>159</v>
      </c>
      <c r="B21" s="49">
        <v>870215</v>
      </c>
      <c r="C21" s="38">
        <f>[9]Feuil1!D26</f>
        <v>47295.13</v>
      </c>
      <c r="D21" s="37">
        <f>[9]Feuil1!E26</f>
        <v>22581.32</v>
      </c>
      <c r="E21" s="52">
        <v>49659.89</v>
      </c>
      <c r="F21" s="53">
        <v>20216.560000000001</v>
      </c>
      <c r="I21" s="36" t="s">
        <v>159</v>
      </c>
      <c r="J21" s="49">
        <v>870215</v>
      </c>
      <c r="K21" s="38">
        <f>[9]Feuil1!L26</f>
        <v>0</v>
      </c>
      <c r="L21" s="37">
        <f>[9]Feuil1!M26</f>
        <v>0</v>
      </c>
      <c r="M21" s="52">
        <v>49659.89</v>
      </c>
      <c r="N21" s="53">
        <v>20216.560000000001</v>
      </c>
    </row>
    <row r="22" spans="1:14" ht="24" x14ac:dyDescent="0.3">
      <c r="A22" s="36" t="s">
        <v>160</v>
      </c>
      <c r="B22" s="49">
        <v>1278260</v>
      </c>
      <c r="C22" s="38">
        <f>[10]Feuil1!D26</f>
        <v>69424.02</v>
      </c>
      <c r="D22" s="37">
        <f>[10]Feuil1!E26</f>
        <v>33146.870000000003</v>
      </c>
      <c r="E22" s="52">
        <v>72895.22</v>
      </c>
      <c r="F22" s="53">
        <v>29675.67</v>
      </c>
      <c r="I22" s="36" t="s">
        <v>160</v>
      </c>
      <c r="J22" s="49">
        <v>1278260</v>
      </c>
      <c r="K22" s="38">
        <f>[10]Feuil1!L26</f>
        <v>0</v>
      </c>
      <c r="L22" s="37">
        <f>[10]Feuil1!M26</f>
        <v>0</v>
      </c>
      <c r="M22" s="52">
        <v>72895.22</v>
      </c>
      <c r="N22" s="53">
        <v>29675.67</v>
      </c>
    </row>
    <row r="23" spans="1:14" ht="24" x14ac:dyDescent="0.3">
      <c r="A23" s="36" t="s">
        <v>161</v>
      </c>
      <c r="B23" s="49">
        <v>718189</v>
      </c>
      <c r="C23" s="38">
        <f>[11]Feuil1!D25</f>
        <v>37148.39</v>
      </c>
      <c r="D23" s="37">
        <f>[11]Feuil1!E25</f>
        <v>20480.96</v>
      </c>
      <c r="E23" s="52">
        <v>39005.81</v>
      </c>
      <c r="F23" s="53">
        <v>18623.54</v>
      </c>
      <c r="I23" s="36" t="s">
        <v>161</v>
      </c>
      <c r="J23" s="49">
        <v>718189</v>
      </c>
      <c r="K23" s="38">
        <f>[11]Feuil1!L25</f>
        <v>0</v>
      </c>
      <c r="L23" s="37">
        <f>[11]Feuil1!M25</f>
        <v>0</v>
      </c>
      <c r="M23" s="52">
        <v>39005.81</v>
      </c>
      <c r="N23" s="53">
        <v>18623.54</v>
      </c>
    </row>
    <row r="24" spans="1:14" ht="24" x14ac:dyDescent="0.3">
      <c r="A24" s="36" t="s">
        <v>162</v>
      </c>
      <c r="B24" s="49">
        <v>2628641</v>
      </c>
      <c r="C24" s="38">
        <f>[12]Feuil1!D25</f>
        <v>135966.68</v>
      </c>
      <c r="D24" s="37">
        <f>[12]Feuil1!E25</f>
        <v>74962.27</v>
      </c>
      <c r="E24" s="52">
        <v>142765.01999999999</v>
      </c>
      <c r="F24" s="53">
        <v>68163.94</v>
      </c>
      <c r="I24" s="36" t="s">
        <v>162</v>
      </c>
      <c r="J24" s="49">
        <v>2628641</v>
      </c>
      <c r="K24" s="38">
        <f>[12]Feuil1!L25</f>
        <v>0</v>
      </c>
      <c r="L24" s="37">
        <f>[12]Feuil1!M25</f>
        <v>0</v>
      </c>
      <c r="M24" s="52">
        <v>142765.01999999999</v>
      </c>
      <c r="N24" s="53">
        <v>68163.94</v>
      </c>
    </row>
    <row r="25" spans="1:14" x14ac:dyDescent="0.3">
      <c r="A25" s="36" t="s">
        <v>163</v>
      </c>
      <c r="B25" s="49">
        <v>1886053</v>
      </c>
      <c r="C25" s="38">
        <f>[13]Feuil1!D23</f>
        <v>88486.399999999994</v>
      </c>
      <c r="D25" s="37">
        <f>[13]Feuil1!E23</f>
        <v>62855.37</v>
      </c>
      <c r="E25" s="52">
        <v>92910.720000000001</v>
      </c>
      <c r="F25" s="53">
        <v>58431.05</v>
      </c>
      <c r="I25" s="36" t="s">
        <v>163</v>
      </c>
      <c r="J25" s="49">
        <v>1886053</v>
      </c>
      <c r="K25" s="38">
        <f>[13]Feuil1!L23</f>
        <v>0</v>
      </c>
      <c r="L25" s="37">
        <f>[13]Feuil1!M23</f>
        <v>0</v>
      </c>
      <c r="M25" s="52">
        <v>92910.720000000001</v>
      </c>
      <c r="N25" s="53">
        <v>58431.05</v>
      </c>
    </row>
    <row r="26" spans="1:14" x14ac:dyDescent="0.3">
      <c r="A26" s="36" t="s">
        <v>164</v>
      </c>
      <c r="B26" s="49">
        <v>1886053</v>
      </c>
      <c r="C26" s="38">
        <f>[14]Feuil1!D22</f>
        <v>84272.76</v>
      </c>
      <c r="D26" s="37">
        <f>[14]Feuil1!E22</f>
        <v>67069.009999999995</v>
      </c>
      <c r="E26" s="52">
        <v>88486.399999999994</v>
      </c>
      <c r="F26" s="53">
        <v>62855.37</v>
      </c>
      <c r="I26" s="36" t="s">
        <v>164</v>
      </c>
      <c r="J26" s="49">
        <v>1886053</v>
      </c>
      <c r="K26" s="38">
        <f>[14]Feuil1!L22</f>
        <v>0</v>
      </c>
      <c r="L26" s="37">
        <f>[14]Feuil1!M22</f>
        <v>0</v>
      </c>
      <c r="M26" s="52">
        <v>88486.399999999994</v>
      </c>
      <c r="N26" s="53">
        <v>62855.37</v>
      </c>
    </row>
    <row r="27" spans="1:14" x14ac:dyDescent="0.3">
      <c r="A27" s="36" t="s">
        <v>165</v>
      </c>
      <c r="B27" s="49">
        <v>1081871</v>
      </c>
      <c r="C27" s="38">
        <f>[15]Feuil1!D21</f>
        <v>46038.32</v>
      </c>
      <c r="D27" s="37">
        <f>[15]Feuil1!E21</f>
        <v>40773.800000000003</v>
      </c>
      <c r="E27" s="52">
        <v>48340.24</v>
      </c>
      <c r="F27" s="53">
        <v>38471.89</v>
      </c>
      <c r="I27" s="36" t="s">
        <v>165</v>
      </c>
      <c r="J27" s="49">
        <v>1081871</v>
      </c>
      <c r="K27" s="38">
        <f>[15]Feuil1!L21</f>
        <v>0</v>
      </c>
      <c r="L27" s="37">
        <f>[15]Feuil1!M21</f>
        <v>0</v>
      </c>
      <c r="M27" s="52">
        <v>48340.24</v>
      </c>
      <c r="N27" s="53">
        <v>38471.89</v>
      </c>
    </row>
    <row r="28" spans="1:14" x14ac:dyDescent="0.3">
      <c r="A28" s="36"/>
      <c r="B28" s="37"/>
      <c r="C28" s="38"/>
      <c r="D28" s="37"/>
      <c r="E28" s="52"/>
      <c r="F28" s="53"/>
      <c r="I28" s="36"/>
      <c r="J28" s="37"/>
      <c r="K28" s="38"/>
      <c r="L28" s="37"/>
      <c r="M28" s="52"/>
      <c r="N28" s="53"/>
    </row>
    <row r="29" spans="1:14" x14ac:dyDescent="0.3">
      <c r="A29" s="36"/>
      <c r="B29" s="37"/>
      <c r="C29" s="54">
        <f>SUM(C17:C28)</f>
        <v>1952306.31</v>
      </c>
      <c r="D29" s="55">
        <f>SUM(D17:D28)</f>
        <v>384314.1</v>
      </c>
      <c r="E29" s="56">
        <f>SUM(E17:E28)</f>
        <v>663803.6</v>
      </c>
      <c r="F29" s="55">
        <f>SUM(F17:F28)</f>
        <v>340562.13</v>
      </c>
      <c r="I29" s="36"/>
      <c r="J29" s="37"/>
      <c r="K29" s="54">
        <f>SUM(K17:K28)</f>
        <v>0</v>
      </c>
      <c r="L29" s="55">
        <f>SUM(L17:L28)</f>
        <v>0</v>
      </c>
      <c r="M29" s="56">
        <f>SUM(M17:M28)</f>
        <v>663803.6</v>
      </c>
      <c r="N29" s="55">
        <f>SUM(N17:N28)</f>
        <v>340562.13</v>
      </c>
    </row>
    <row r="30" spans="1:14" x14ac:dyDescent="0.3">
      <c r="A30" s="36"/>
      <c r="B30" s="37"/>
      <c r="C30" s="38"/>
      <c r="D30" s="37"/>
      <c r="E30" s="52"/>
      <c r="F30" s="53"/>
      <c r="I30" s="36"/>
      <c r="J30" s="37"/>
      <c r="K30" s="38"/>
      <c r="L30" s="37"/>
      <c r="M30" s="52"/>
      <c r="N30" s="53"/>
    </row>
    <row r="31" spans="1:14" ht="24" x14ac:dyDescent="0.3">
      <c r="A31" s="57" t="s">
        <v>153</v>
      </c>
      <c r="B31" s="58"/>
      <c r="C31" s="59">
        <f>C29+D29</f>
        <v>2336620.41</v>
      </c>
      <c r="D31" s="58"/>
      <c r="E31" s="60">
        <f>E29+F29</f>
        <v>1004365.73</v>
      </c>
      <c r="F31" s="61"/>
      <c r="I31" s="57" t="s">
        <v>154</v>
      </c>
      <c r="J31" s="58"/>
      <c r="K31" s="59">
        <f>K29+L29</f>
        <v>0</v>
      </c>
      <c r="L31" s="58"/>
      <c r="M31" s="60">
        <f>M29+N29</f>
        <v>1004365.73</v>
      </c>
      <c r="N31" s="61"/>
    </row>
    <row r="32" spans="1:14" x14ac:dyDescent="0.3">
      <c r="A32" s="36"/>
      <c r="B32" s="37"/>
      <c r="C32" s="38"/>
      <c r="D32" s="37"/>
      <c r="E32" s="52"/>
      <c r="F32" s="53"/>
      <c r="I32" s="36"/>
      <c r="J32" s="37"/>
      <c r="K32" s="38"/>
      <c r="L32" s="37"/>
      <c r="M32" s="52"/>
      <c r="N32" s="53"/>
    </row>
    <row r="33" spans="1:14" x14ac:dyDescent="0.3">
      <c r="A33" s="36"/>
      <c r="B33" s="37"/>
      <c r="C33" s="38"/>
      <c r="D33" s="37"/>
      <c r="E33" s="52"/>
      <c r="F33" s="53"/>
      <c r="I33" s="36"/>
      <c r="J33" s="37"/>
      <c r="K33" s="38"/>
      <c r="L33" s="37"/>
      <c r="M33" s="52"/>
      <c r="N33" s="53"/>
    </row>
    <row r="34" spans="1:14" ht="46.8" x14ac:dyDescent="0.3">
      <c r="A34" s="48" t="s">
        <v>166</v>
      </c>
      <c r="B34" s="49">
        <v>4645175</v>
      </c>
      <c r="C34" s="38">
        <f>[16]Feuil1!D18</f>
        <v>170756.88</v>
      </c>
      <c r="D34" s="37">
        <f>[16]Feuil1!E18</f>
        <v>201983.98</v>
      </c>
      <c r="E34" s="52">
        <v>179294.73</v>
      </c>
      <c r="F34" s="53">
        <v>192908.78</v>
      </c>
      <c r="I34" s="48" t="s">
        <v>167</v>
      </c>
      <c r="J34" s="49">
        <v>4645175</v>
      </c>
      <c r="K34" s="38">
        <f>[16]Feuil1!L18</f>
        <v>0</v>
      </c>
      <c r="L34" s="37">
        <f>[16]Feuil1!M18</f>
        <v>0</v>
      </c>
      <c r="M34" s="52">
        <v>179294.73</v>
      </c>
      <c r="N34" s="53">
        <v>192908.78</v>
      </c>
    </row>
    <row r="35" spans="1:14" x14ac:dyDescent="0.3">
      <c r="A35" s="36"/>
      <c r="B35" s="37"/>
      <c r="C35" s="38"/>
      <c r="D35" s="37"/>
      <c r="E35" s="52"/>
      <c r="F35" s="53"/>
      <c r="I35" s="36"/>
      <c r="J35" s="37"/>
      <c r="K35" s="38"/>
      <c r="L35" s="37"/>
      <c r="M35" s="52"/>
      <c r="N35" s="53"/>
    </row>
    <row r="36" spans="1:14" x14ac:dyDescent="0.3">
      <c r="A36" s="63"/>
      <c r="B36" s="64"/>
      <c r="C36" s="65">
        <f>SUM(C34:C35)</f>
        <v>170756.88</v>
      </c>
      <c r="D36" s="66">
        <f>SUM(D34:D35)</f>
        <v>201983.98</v>
      </c>
      <c r="E36" s="67">
        <f>SUM(E34:E35)</f>
        <v>179294.73</v>
      </c>
      <c r="F36" s="66">
        <f>SUM(F34:F35)</f>
        <v>192908.78</v>
      </c>
      <c r="I36" s="63"/>
      <c r="J36" s="64"/>
      <c r="K36" s="65">
        <f>SUM(K34:K35)</f>
        <v>0</v>
      </c>
      <c r="L36" s="66">
        <f>SUM(L34:L35)</f>
        <v>0</v>
      </c>
      <c r="M36" s="67">
        <f>SUM(M34:M35)</f>
        <v>179294.73</v>
      </c>
      <c r="N36" s="66">
        <f>SUM(N34:N35)</f>
        <v>192908.78</v>
      </c>
    </row>
    <row r="37" spans="1:14" x14ac:dyDescent="0.3">
      <c r="A37" s="63"/>
      <c r="B37" s="64"/>
      <c r="C37" s="65"/>
      <c r="D37" s="66"/>
      <c r="E37" s="67"/>
      <c r="F37" s="66"/>
      <c r="I37" s="63"/>
      <c r="J37" s="64"/>
      <c r="K37" s="65"/>
      <c r="L37" s="66"/>
      <c r="M37" s="67"/>
      <c r="N37" s="66"/>
    </row>
    <row r="38" spans="1:14" ht="24" x14ac:dyDescent="0.3">
      <c r="A38" s="57" t="s">
        <v>153</v>
      </c>
      <c r="B38" s="58"/>
      <c r="C38" s="59">
        <f>C36+D36</f>
        <v>372740.86</v>
      </c>
      <c r="D38" s="68"/>
      <c r="E38" s="69">
        <f>E36+F36</f>
        <v>372203.51</v>
      </c>
      <c r="F38" s="68"/>
      <c r="I38" s="57" t="s">
        <v>154</v>
      </c>
      <c r="J38" s="58"/>
      <c r="K38" s="59">
        <f>K36+L36</f>
        <v>0</v>
      </c>
      <c r="L38" s="68"/>
      <c r="M38" s="69">
        <f>M36+N36</f>
        <v>372203.51</v>
      </c>
      <c r="N38" s="68"/>
    </row>
    <row r="39" spans="1:14" ht="15" thickBot="1" x14ac:dyDescent="0.35">
      <c r="A39" s="70"/>
      <c r="B39" s="71"/>
      <c r="C39" s="38"/>
      <c r="D39" s="37"/>
      <c r="E39" s="52"/>
      <c r="F39" s="53"/>
      <c r="I39" s="70"/>
      <c r="J39" s="71"/>
      <c r="K39" s="38"/>
      <c r="L39" s="37"/>
      <c r="M39" s="52"/>
      <c r="N39" s="53"/>
    </row>
    <row r="40" spans="1:14" ht="15" thickBot="1" x14ac:dyDescent="0.35">
      <c r="A40" s="80" t="s">
        <v>168</v>
      </c>
      <c r="B40" s="81"/>
      <c r="C40" s="38"/>
      <c r="D40" s="37"/>
      <c r="E40" s="52"/>
      <c r="F40" s="53"/>
      <c r="I40" s="80" t="s">
        <v>169</v>
      </c>
      <c r="J40" s="81"/>
      <c r="K40" s="38"/>
      <c r="L40" s="37"/>
      <c r="M40" s="52"/>
      <c r="N40" s="53"/>
    </row>
    <row r="41" spans="1:14" x14ac:dyDescent="0.3">
      <c r="A41" s="34"/>
      <c r="B41" s="35"/>
      <c r="C41" s="38"/>
      <c r="D41" s="37"/>
      <c r="E41" s="52"/>
      <c r="F41" s="53"/>
      <c r="I41" s="34"/>
      <c r="J41" s="35"/>
      <c r="K41" s="38"/>
      <c r="L41" s="37"/>
      <c r="M41" s="52"/>
      <c r="N41" s="53"/>
    </row>
    <row r="42" spans="1:14" x14ac:dyDescent="0.3">
      <c r="A42" s="36">
        <v>722</v>
      </c>
      <c r="B42" s="49">
        <v>9096069</v>
      </c>
      <c r="C42" s="38">
        <v>303285.25</v>
      </c>
      <c r="D42" s="37">
        <v>426606.86</v>
      </c>
      <c r="E42" s="52">
        <v>318449.51</v>
      </c>
      <c r="F42" s="53">
        <v>410229.7</v>
      </c>
      <c r="I42" s="36">
        <v>722</v>
      </c>
      <c r="J42" s="49">
        <v>9096069</v>
      </c>
      <c r="K42" s="38">
        <v>303285.25</v>
      </c>
      <c r="L42" s="37">
        <v>426606.86</v>
      </c>
      <c r="M42" s="52">
        <v>318449.51</v>
      </c>
      <c r="N42" s="53">
        <v>410229.7</v>
      </c>
    </row>
    <row r="43" spans="1:14" x14ac:dyDescent="0.3">
      <c r="A43" s="36" t="s">
        <v>170</v>
      </c>
      <c r="B43" s="37"/>
      <c r="C43" s="38"/>
      <c r="D43" s="37"/>
      <c r="E43" s="52"/>
      <c r="F43" s="53"/>
      <c r="I43" s="36" t="s">
        <v>170</v>
      </c>
      <c r="J43" s="37"/>
      <c r="K43" s="38"/>
      <c r="L43" s="37"/>
      <c r="M43" s="52"/>
      <c r="N43" s="53"/>
    </row>
    <row r="44" spans="1:14" x14ac:dyDescent="0.3">
      <c r="A44" s="36"/>
      <c r="B44" s="37"/>
      <c r="C44" s="54">
        <f>SUM(C41:C43)</f>
        <v>303285.25</v>
      </c>
      <c r="D44" s="55">
        <f>SUM(D41:D43)</f>
        <v>426606.86</v>
      </c>
      <c r="E44" s="56">
        <f>SUM(E41:E43)</f>
        <v>318449.51</v>
      </c>
      <c r="F44" s="55">
        <f>SUM(F41:F43)</f>
        <v>410229.7</v>
      </c>
      <c r="I44" s="36"/>
      <c r="J44" s="37"/>
      <c r="K44" s="54">
        <f>SUM(K41:K43)</f>
        <v>303285.25</v>
      </c>
      <c r="L44" s="55">
        <f>SUM(L41:L43)</f>
        <v>426606.86</v>
      </c>
      <c r="M44" s="56">
        <f>SUM(M41:M43)</f>
        <v>318449.51</v>
      </c>
      <c r="N44" s="55">
        <f>SUM(N41:N43)</f>
        <v>410229.7</v>
      </c>
    </row>
    <row r="45" spans="1:14" x14ac:dyDescent="0.3">
      <c r="A45" s="36"/>
      <c r="B45" s="37"/>
      <c r="C45" s="38"/>
      <c r="D45" s="37"/>
      <c r="E45" s="52"/>
      <c r="F45" s="53"/>
      <c r="I45" s="36"/>
      <c r="J45" s="37"/>
      <c r="K45" s="38"/>
      <c r="L45" s="37"/>
      <c r="M45" s="52"/>
      <c r="N45" s="53"/>
    </row>
    <row r="46" spans="1:14" ht="24" x14ac:dyDescent="0.3">
      <c r="A46" s="57" t="s">
        <v>153</v>
      </c>
      <c r="B46" s="58"/>
      <c r="C46" s="59">
        <f>C44+D44</f>
        <v>729892.11</v>
      </c>
      <c r="D46" s="58"/>
      <c r="E46" s="60">
        <f>E44+F44</f>
        <v>728679.21</v>
      </c>
      <c r="F46" s="61"/>
      <c r="I46" s="57" t="s">
        <v>154</v>
      </c>
      <c r="J46" s="58"/>
      <c r="K46" s="59">
        <f>K44+L44</f>
        <v>729892.11</v>
      </c>
      <c r="L46" s="58"/>
      <c r="M46" s="60">
        <f>M44+N44</f>
        <v>728679.21</v>
      </c>
      <c r="N46" s="61"/>
    </row>
    <row r="47" spans="1:14" ht="15" thickBot="1" x14ac:dyDescent="0.35">
      <c r="A47" s="70"/>
      <c r="B47" s="71"/>
      <c r="C47" s="38"/>
      <c r="D47" s="37"/>
      <c r="E47" s="52"/>
      <c r="F47" s="53"/>
      <c r="I47" s="70"/>
      <c r="J47" s="71"/>
      <c r="K47" s="38"/>
      <c r="L47" s="37"/>
      <c r="M47" s="52"/>
      <c r="N47" s="53"/>
    </row>
    <row r="48" spans="1:14" ht="15" thickBot="1" x14ac:dyDescent="0.35">
      <c r="A48" s="82" t="s">
        <v>171</v>
      </c>
      <c r="B48" s="83"/>
      <c r="C48" s="38"/>
      <c r="D48" s="37"/>
      <c r="E48" s="52"/>
      <c r="F48" s="53"/>
      <c r="I48" s="82" t="s">
        <v>172</v>
      </c>
      <c r="J48" s="83"/>
      <c r="K48" s="38"/>
      <c r="L48" s="37"/>
      <c r="M48" s="52"/>
      <c r="N48" s="53"/>
    </row>
    <row r="49" spans="1:14" x14ac:dyDescent="0.3">
      <c r="A49" s="34"/>
      <c r="B49" s="35"/>
      <c r="C49" s="38"/>
      <c r="D49" s="37"/>
      <c r="E49" s="52"/>
      <c r="F49" s="53"/>
      <c r="I49" s="34"/>
      <c r="J49" s="35"/>
      <c r="K49" s="38"/>
      <c r="L49" s="37"/>
      <c r="M49" s="52"/>
      <c r="N49" s="53"/>
    </row>
    <row r="50" spans="1:14" x14ac:dyDescent="0.3">
      <c r="A50" s="36">
        <v>844</v>
      </c>
      <c r="B50" s="49">
        <v>771908.63</v>
      </c>
      <c r="C50" s="38">
        <v>17377.66</v>
      </c>
      <c r="D50" s="37">
        <v>31974.720000000001</v>
      </c>
      <c r="E50" s="52">
        <v>18224.13</v>
      </c>
      <c r="F50" s="53">
        <v>31029.91</v>
      </c>
      <c r="I50" s="36">
        <v>844</v>
      </c>
      <c r="J50" s="49">
        <v>771908.63</v>
      </c>
      <c r="K50" s="38">
        <v>17377.66</v>
      </c>
      <c r="L50" s="37">
        <v>31974.720000000001</v>
      </c>
      <c r="M50" s="52">
        <v>18224.13</v>
      </c>
      <c r="N50" s="53">
        <v>31029.91</v>
      </c>
    </row>
    <row r="51" spans="1:14" x14ac:dyDescent="0.3">
      <c r="A51" s="36">
        <v>844</v>
      </c>
      <c r="B51" s="49">
        <v>1028091.37</v>
      </c>
      <c r="C51" s="38">
        <v>22731.63</v>
      </c>
      <c r="D51" s="37">
        <v>44147.66</v>
      </c>
      <c r="E51" s="52">
        <v>23881.85</v>
      </c>
      <c r="F51" s="53">
        <v>42845.89</v>
      </c>
      <c r="I51" s="36">
        <v>844</v>
      </c>
      <c r="J51" s="49">
        <v>1028091.37</v>
      </c>
      <c r="K51" s="38">
        <v>22731.63</v>
      </c>
      <c r="L51" s="37">
        <v>44147.66</v>
      </c>
      <c r="M51" s="52">
        <v>23881.85</v>
      </c>
      <c r="N51" s="53">
        <v>42845.89</v>
      </c>
    </row>
    <row r="52" spans="1:14" x14ac:dyDescent="0.3">
      <c r="A52" s="36" t="s">
        <v>173</v>
      </c>
      <c r="B52" s="37"/>
      <c r="C52" s="38"/>
      <c r="D52" s="37"/>
      <c r="E52" s="52"/>
      <c r="F52" s="53"/>
      <c r="I52" s="36" t="s">
        <v>174</v>
      </c>
      <c r="J52" s="37"/>
      <c r="K52" s="38"/>
      <c r="L52" s="37"/>
      <c r="M52" s="52"/>
      <c r="N52" s="53"/>
    </row>
    <row r="53" spans="1:14" x14ac:dyDescent="0.3">
      <c r="A53" s="63"/>
      <c r="B53" s="64"/>
      <c r="C53" s="65">
        <f>SUM(C50:C52)</f>
        <v>40109.29</v>
      </c>
      <c r="D53" s="66">
        <f>SUM(D50:D52)</f>
        <v>76122.38</v>
      </c>
      <c r="E53" s="67">
        <f>SUM(E50:E52)</f>
        <v>42105.979999999996</v>
      </c>
      <c r="F53" s="66">
        <f>SUM(F50:F52)</f>
        <v>73875.8</v>
      </c>
      <c r="I53" s="63"/>
      <c r="J53" s="64"/>
      <c r="K53" s="65">
        <f>SUM(K50:K52)</f>
        <v>40109.29</v>
      </c>
      <c r="L53" s="66">
        <f>SUM(L50:L52)</f>
        <v>76122.38</v>
      </c>
      <c r="M53" s="67">
        <f>SUM(M50:M52)</f>
        <v>42105.979999999996</v>
      </c>
      <c r="N53" s="66">
        <f>SUM(N50:N52)</f>
        <v>73875.8</v>
      </c>
    </row>
    <row r="54" spans="1:14" x14ac:dyDescent="0.3">
      <c r="A54" s="36"/>
      <c r="B54" s="37"/>
      <c r="C54" s="38"/>
      <c r="D54" s="37"/>
      <c r="E54" s="52"/>
      <c r="F54" s="53"/>
      <c r="I54" s="36"/>
      <c r="J54" s="37"/>
      <c r="K54" s="38"/>
      <c r="L54" s="37"/>
      <c r="M54" s="52"/>
      <c r="N54" s="53"/>
    </row>
    <row r="55" spans="1:14" ht="24.6" thickBot="1" x14ac:dyDescent="0.35">
      <c r="A55" s="72" t="s">
        <v>153</v>
      </c>
      <c r="B55" s="73"/>
      <c r="C55" s="74">
        <f>C53+D53</f>
        <v>116231.67000000001</v>
      </c>
      <c r="D55" s="73"/>
      <c r="E55" s="75">
        <f>E53+F53</f>
        <v>115981.78</v>
      </c>
      <c r="F55" s="76"/>
      <c r="I55" s="72" t="s">
        <v>154</v>
      </c>
      <c r="J55" s="73"/>
      <c r="K55" s="74">
        <f>K53+L53</f>
        <v>116231.67000000001</v>
      </c>
      <c r="L55" s="73"/>
      <c r="M55" s="75">
        <f>M53+N53</f>
        <v>115981.78</v>
      </c>
      <c r="N55" s="76"/>
    </row>
  </sheetData>
  <mergeCells count="10">
    <mergeCell ref="A1:B1"/>
    <mergeCell ref="I1:J1"/>
    <mergeCell ref="C2:D2"/>
    <mergeCell ref="E2:F2"/>
    <mergeCell ref="K2:L2"/>
    <mergeCell ref="M2:N2"/>
    <mergeCell ref="A40:B40"/>
    <mergeCell ref="I40:J40"/>
    <mergeCell ref="A48:B48"/>
    <mergeCell ref="I48:J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8" max="12" width="25.33203125" customWidth="1"/>
    <col min="257" max="261" width="25.33203125" customWidth="1"/>
    <col min="264" max="268" width="25.33203125" customWidth="1"/>
    <col min="513" max="517" width="25.33203125" customWidth="1"/>
    <col min="520" max="524" width="25.33203125" customWidth="1"/>
    <col min="769" max="773" width="25.33203125" customWidth="1"/>
    <col min="776" max="780" width="25.33203125" customWidth="1"/>
    <col min="1025" max="1029" width="25.33203125" customWidth="1"/>
    <col min="1032" max="1036" width="25.33203125" customWidth="1"/>
    <col min="1281" max="1285" width="25.33203125" customWidth="1"/>
    <col min="1288" max="1292" width="25.33203125" customWidth="1"/>
    <col min="1537" max="1541" width="25.33203125" customWidth="1"/>
    <col min="1544" max="1548" width="25.33203125" customWidth="1"/>
    <col min="1793" max="1797" width="25.33203125" customWidth="1"/>
    <col min="1800" max="1804" width="25.33203125" customWidth="1"/>
    <col min="2049" max="2053" width="25.33203125" customWidth="1"/>
    <col min="2056" max="2060" width="25.33203125" customWidth="1"/>
    <col min="2305" max="2309" width="25.33203125" customWidth="1"/>
    <col min="2312" max="2316" width="25.33203125" customWidth="1"/>
    <col min="2561" max="2565" width="25.33203125" customWidth="1"/>
    <col min="2568" max="2572" width="25.33203125" customWidth="1"/>
    <col min="2817" max="2821" width="25.33203125" customWidth="1"/>
    <col min="2824" max="2828" width="25.33203125" customWidth="1"/>
    <col min="3073" max="3077" width="25.33203125" customWidth="1"/>
    <col min="3080" max="3084" width="25.33203125" customWidth="1"/>
    <col min="3329" max="3333" width="25.33203125" customWidth="1"/>
    <col min="3336" max="3340" width="25.33203125" customWidth="1"/>
    <col min="3585" max="3589" width="25.33203125" customWidth="1"/>
    <col min="3592" max="3596" width="25.33203125" customWidth="1"/>
    <col min="3841" max="3845" width="25.33203125" customWidth="1"/>
    <col min="3848" max="3852" width="25.33203125" customWidth="1"/>
    <col min="4097" max="4101" width="25.33203125" customWidth="1"/>
    <col min="4104" max="4108" width="25.33203125" customWidth="1"/>
    <col min="4353" max="4357" width="25.33203125" customWidth="1"/>
    <col min="4360" max="4364" width="25.33203125" customWidth="1"/>
    <col min="4609" max="4613" width="25.33203125" customWidth="1"/>
    <col min="4616" max="4620" width="25.33203125" customWidth="1"/>
    <col min="4865" max="4869" width="25.33203125" customWidth="1"/>
    <col min="4872" max="4876" width="25.33203125" customWidth="1"/>
    <col min="5121" max="5125" width="25.33203125" customWidth="1"/>
    <col min="5128" max="5132" width="25.33203125" customWidth="1"/>
    <col min="5377" max="5381" width="25.33203125" customWidth="1"/>
    <col min="5384" max="5388" width="25.33203125" customWidth="1"/>
    <col min="5633" max="5637" width="25.33203125" customWidth="1"/>
    <col min="5640" max="5644" width="25.33203125" customWidth="1"/>
    <col min="5889" max="5893" width="25.33203125" customWidth="1"/>
    <col min="5896" max="5900" width="25.33203125" customWidth="1"/>
    <col min="6145" max="6149" width="25.33203125" customWidth="1"/>
    <col min="6152" max="6156" width="25.33203125" customWidth="1"/>
    <col min="6401" max="6405" width="25.33203125" customWidth="1"/>
    <col min="6408" max="6412" width="25.33203125" customWidth="1"/>
    <col min="6657" max="6661" width="25.33203125" customWidth="1"/>
    <col min="6664" max="6668" width="25.33203125" customWidth="1"/>
    <col min="6913" max="6917" width="25.33203125" customWidth="1"/>
    <col min="6920" max="6924" width="25.33203125" customWidth="1"/>
    <col min="7169" max="7173" width="25.33203125" customWidth="1"/>
    <col min="7176" max="7180" width="25.33203125" customWidth="1"/>
    <col min="7425" max="7429" width="25.33203125" customWidth="1"/>
    <col min="7432" max="7436" width="25.33203125" customWidth="1"/>
    <col min="7681" max="7685" width="25.33203125" customWidth="1"/>
    <col min="7688" max="7692" width="25.33203125" customWidth="1"/>
    <col min="7937" max="7941" width="25.33203125" customWidth="1"/>
    <col min="7944" max="7948" width="25.33203125" customWidth="1"/>
    <col min="8193" max="8197" width="25.33203125" customWidth="1"/>
    <col min="8200" max="8204" width="25.33203125" customWidth="1"/>
    <col min="8449" max="8453" width="25.33203125" customWidth="1"/>
    <col min="8456" max="8460" width="25.33203125" customWidth="1"/>
    <col min="8705" max="8709" width="25.33203125" customWidth="1"/>
    <col min="8712" max="8716" width="25.33203125" customWidth="1"/>
    <col min="8961" max="8965" width="25.33203125" customWidth="1"/>
    <col min="8968" max="8972" width="25.33203125" customWidth="1"/>
    <col min="9217" max="9221" width="25.33203125" customWidth="1"/>
    <col min="9224" max="9228" width="25.33203125" customWidth="1"/>
    <col min="9473" max="9477" width="25.33203125" customWidth="1"/>
    <col min="9480" max="9484" width="25.33203125" customWidth="1"/>
    <col min="9729" max="9733" width="25.33203125" customWidth="1"/>
    <col min="9736" max="9740" width="25.33203125" customWidth="1"/>
    <col min="9985" max="9989" width="25.33203125" customWidth="1"/>
    <col min="9992" max="9996" width="25.33203125" customWidth="1"/>
    <col min="10241" max="10245" width="25.33203125" customWidth="1"/>
    <col min="10248" max="10252" width="25.33203125" customWidth="1"/>
    <col min="10497" max="10501" width="25.33203125" customWidth="1"/>
    <col min="10504" max="10508" width="25.33203125" customWidth="1"/>
    <col min="10753" max="10757" width="25.33203125" customWidth="1"/>
    <col min="10760" max="10764" width="25.33203125" customWidth="1"/>
    <col min="11009" max="11013" width="25.33203125" customWidth="1"/>
    <col min="11016" max="11020" width="25.33203125" customWidth="1"/>
    <col min="11265" max="11269" width="25.33203125" customWidth="1"/>
    <col min="11272" max="11276" width="25.33203125" customWidth="1"/>
    <col min="11521" max="11525" width="25.33203125" customWidth="1"/>
    <col min="11528" max="11532" width="25.33203125" customWidth="1"/>
    <col min="11777" max="11781" width="25.33203125" customWidth="1"/>
    <col min="11784" max="11788" width="25.33203125" customWidth="1"/>
    <col min="12033" max="12037" width="25.33203125" customWidth="1"/>
    <col min="12040" max="12044" width="25.33203125" customWidth="1"/>
    <col min="12289" max="12293" width="25.33203125" customWidth="1"/>
    <col min="12296" max="12300" width="25.33203125" customWidth="1"/>
    <col min="12545" max="12549" width="25.33203125" customWidth="1"/>
    <col min="12552" max="12556" width="25.33203125" customWidth="1"/>
    <col min="12801" max="12805" width="25.33203125" customWidth="1"/>
    <col min="12808" max="12812" width="25.33203125" customWidth="1"/>
    <col min="13057" max="13061" width="25.33203125" customWidth="1"/>
    <col min="13064" max="13068" width="25.33203125" customWidth="1"/>
    <col min="13313" max="13317" width="25.33203125" customWidth="1"/>
    <col min="13320" max="13324" width="25.33203125" customWidth="1"/>
    <col min="13569" max="13573" width="25.33203125" customWidth="1"/>
    <col min="13576" max="13580" width="25.33203125" customWidth="1"/>
    <col min="13825" max="13829" width="25.33203125" customWidth="1"/>
    <col min="13832" max="13836" width="25.33203125" customWidth="1"/>
    <col min="14081" max="14085" width="25.33203125" customWidth="1"/>
    <col min="14088" max="14092" width="25.33203125" customWidth="1"/>
    <col min="14337" max="14341" width="25.33203125" customWidth="1"/>
    <col min="14344" max="14348" width="25.33203125" customWidth="1"/>
    <col min="14593" max="14597" width="25.33203125" customWidth="1"/>
    <col min="14600" max="14604" width="25.33203125" customWidth="1"/>
    <col min="14849" max="14853" width="25.33203125" customWidth="1"/>
    <col min="14856" max="14860" width="25.33203125" customWidth="1"/>
    <col min="15105" max="15109" width="25.33203125" customWidth="1"/>
    <col min="15112" max="15116" width="25.33203125" customWidth="1"/>
    <col min="15361" max="15365" width="25.33203125" customWidth="1"/>
    <col min="15368" max="15372" width="25.33203125" customWidth="1"/>
    <col min="15617" max="15621" width="25.33203125" customWidth="1"/>
    <col min="15624" max="15628" width="25.33203125" customWidth="1"/>
    <col min="15873" max="15877" width="25.33203125" customWidth="1"/>
    <col min="15880" max="15884" width="25.33203125" customWidth="1"/>
    <col min="16129" max="16133" width="25.33203125" customWidth="1"/>
    <col min="16136" max="16140" width="25.33203125" customWidth="1"/>
  </cols>
  <sheetData>
    <row r="1" spans="1:12" x14ac:dyDescent="0.3">
      <c r="A1" s="12" t="s">
        <v>71</v>
      </c>
      <c r="B1" s="12"/>
      <c r="C1" s="12"/>
      <c r="D1" s="12"/>
      <c r="E1" s="12"/>
      <c r="H1" s="77" t="s">
        <v>72</v>
      </c>
      <c r="I1" s="77"/>
      <c r="J1" s="77"/>
      <c r="K1" s="77"/>
      <c r="L1" s="77"/>
    </row>
    <row r="3" spans="1:12" ht="15.6" x14ac:dyDescent="0.3">
      <c r="A3" s="13" t="s">
        <v>98</v>
      </c>
      <c r="B3" s="14"/>
      <c r="C3" s="14"/>
      <c r="D3" s="14"/>
      <c r="E3" s="14"/>
      <c r="H3" s="13" t="s">
        <v>99</v>
      </c>
      <c r="I3" s="14"/>
      <c r="J3" s="14"/>
      <c r="K3" s="14"/>
      <c r="L3" s="15"/>
    </row>
    <row r="5" spans="1:12" x14ac:dyDescent="0.3">
      <c r="A5" s="16" t="s">
        <v>75</v>
      </c>
      <c r="C5" s="17">
        <v>9682687</v>
      </c>
      <c r="H5" s="16" t="s">
        <v>76</v>
      </c>
      <c r="J5" s="17">
        <v>9682687</v>
      </c>
    </row>
    <row r="6" spans="1:12" x14ac:dyDescent="0.3">
      <c r="A6" s="16" t="s">
        <v>100</v>
      </c>
      <c r="C6" s="18">
        <v>0.05</v>
      </c>
      <c r="H6" s="16" t="s">
        <v>101</v>
      </c>
      <c r="J6" s="18">
        <v>0.05</v>
      </c>
    </row>
    <row r="7" spans="1:12" x14ac:dyDescent="0.3">
      <c r="A7" s="16" t="s">
        <v>81</v>
      </c>
      <c r="C7" s="19" t="s">
        <v>82</v>
      </c>
      <c r="H7" s="16" t="s">
        <v>83</v>
      </c>
      <c r="J7" s="19" t="s">
        <v>84</v>
      </c>
    </row>
    <row r="8" spans="1:12" x14ac:dyDescent="0.3">
      <c r="A8" s="16" t="s">
        <v>85</v>
      </c>
      <c r="C8" s="16" t="s">
        <v>102</v>
      </c>
      <c r="H8" s="16" t="s">
        <v>86</v>
      </c>
      <c r="J8" s="16" t="s">
        <v>102</v>
      </c>
    </row>
    <row r="11" spans="1:12" x14ac:dyDescent="0.3">
      <c r="A11" s="20" t="s">
        <v>87</v>
      </c>
      <c r="B11" s="20" t="s">
        <v>88</v>
      </c>
      <c r="C11" s="20" t="s">
        <v>89</v>
      </c>
      <c r="D11" s="20" t="s">
        <v>90</v>
      </c>
      <c r="E11" s="20" t="s">
        <v>91</v>
      </c>
      <c r="H11" s="20" t="s">
        <v>92</v>
      </c>
      <c r="I11" s="20" t="s">
        <v>93</v>
      </c>
      <c r="J11" s="20" t="s">
        <v>94</v>
      </c>
      <c r="K11" s="20" t="s">
        <v>90</v>
      </c>
      <c r="L11" s="20" t="s">
        <v>95</v>
      </c>
    </row>
    <row r="12" spans="1:12" x14ac:dyDescent="0.3">
      <c r="A12" s="21"/>
      <c r="B12" s="21"/>
      <c r="C12" s="21"/>
      <c r="D12" s="21"/>
      <c r="E12" s="21"/>
      <c r="H12" s="21"/>
      <c r="I12" s="21"/>
      <c r="J12" s="21"/>
      <c r="K12" s="21"/>
      <c r="L12" s="21"/>
    </row>
    <row r="13" spans="1:12" x14ac:dyDescent="0.3">
      <c r="A13" s="22">
        <v>42369</v>
      </c>
      <c r="B13" s="23">
        <v>9682687</v>
      </c>
      <c r="C13" s="23">
        <f>D13+E13</f>
        <v>776963.86</v>
      </c>
      <c r="D13" s="23">
        <v>292829.51</v>
      </c>
      <c r="E13" s="23">
        <v>484134.35</v>
      </c>
      <c r="H13" s="22">
        <v>42369</v>
      </c>
      <c r="I13" s="23">
        <v>9682687</v>
      </c>
      <c r="J13" s="23">
        <f>K13+L13</f>
        <v>776963.86</v>
      </c>
      <c r="K13" s="23">
        <v>292829.51</v>
      </c>
      <c r="L13" s="23">
        <v>484134.35</v>
      </c>
    </row>
    <row r="14" spans="1:12" x14ac:dyDescent="0.3">
      <c r="A14" s="22">
        <v>42735</v>
      </c>
      <c r="B14" s="23">
        <f>B13-D13</f>
        <v>9389857.4900000002</v>
      </c>
      <c r="C14" s="23">
        <f t="shared" ref="C14:C32" si="0">D14+E14</f>
        <v>776963.85</v>
      </c>
      <c r="D14" s="23">
        <v>307470.98</v>
      </c>
      <c r="E14" s="23">
        <v>469492.87</v>
      </c>
      <c r="H14" s="22">
        <v>42735</v>
      </c>
      <c r="I14" s="23">
        <f>I13-K13</f>
        <v>9389857.4900000002</v>
      </c>
      <c r="J14" s="23">
        <f t="shared" ref="J14:J32" si="1">K14+L14</f>
        <v>776963.85</v>
      </c>
      <c r="K14" s="23">
        <v>307470.98</v>
      </c>
      <c r="L14" s="23">
        <v>469492.87</v>
      </c>
    </row>
    <row r="15" spans="1:12" x14ac:dyDescent="0.3">
      <c r="A15" s="22">
        <v>43100</v>
      </c>
      <c r="B15" s="23">
        <f t="shared" ref="B15:B32" si="2">B14-D14</f>
        <v>9082386.5099999998</v>
      </c>
      <c r="C15" s="23">
        <f t="shared" si="0"/>
        <v>775702.41</v>
      </c>
      <c r="D15" s="23">
        <v>322844.53000000003</v>
      </c>
      <c r="E15" s="23">
        <v>452857.88</v>
      </c>
      <c r="H15" s="22">
        <v>43100</v>
      </c>
      <c r="I15" s="23">
        <f t="shared" ref="I15:I32" si="3">I14-K14</f>
        <v>9082386.5099999998</v>
      </c>
      <c r="J15" s="23">
        <f t="shared" si="1"/>
        <v>775702.41</v>
      </c>
      <c r="K15" s="23">
        <v>322844.53000000003</v>
      </c>
      <c r="L15" s="23">
        <v>452857.88</v>
      </c>
    </row>
    <row r="16" spans="1:12" x14ac:dyDescent="0.3">
      <c r="A16" s="22">
        <v>43465</v>
      </c>
      <c r="B16" s="23">
        <f t="shared" si="2"/>
        <v>8759541.9800000004</v>
      </c>
      <c r="C16" s="23">
        <f t="shared" si="0"/>
        <v>779397.07000000007</v>
      </c>
      <c r="D16" s="23">
        <v>338986.76</v>
      </c>
      <c r="E16" s="23">
        <v>440410.31</v>
      </c>
      <c r="H16" s="22">
        <v>43465</v>
      </c>
      <c r="I16" s="23">
        <f t="shared" si="3"/>
        <v>8759541.9800000004</v>
      </c>
      <c r="J16" s="23">
        <f t="shared" si="1"/>
        <v>779397.07000000007</v>
      </c>
      <c r="K16" s="23">
        <v>338986.76</v>
      </c>
      <c r="L16" s="23">
        <v>440410.31</v>
      </c>
    </row>
    <row r="17" spans="1:12" x14ac:dyDescent="0.3">
      <c r="A17" s="22">
        <v>43830</v>
      </c>
      <c r="B17" s="23">
        <f t="shared" si="2"/>
        <v>8420555.2200000007</v>
      </c>
      <c r="C17" s="23">
        <f t="shared" si="0"/>
        <v>776963.85000000009</v>
      </c>
      <c r="D17" s="23">
        <v>355936.09</v>
      </c>
      <c r="E17" s="23">
        <v>421027.76</v>
      </c>
      <c r="H17" s="22">
        <v>43830</v>
      </c>
      <c r="I17" s="23">
        <f t="shared" si="3"/>
        <v>8420555.2200000007</v>
      </c>
      <c r="J17" s="23">
        <f t="shared" si="1"/>
        <v>776963.85000000009</v>
      </c>
      <c r="K17" s="23">
        <v>355936.09</v>
      </c>
      <c r="L17" s="23">
        <v>421027.76</v>
      </c>
    </row>
    <row r="18" spans="1:12" x14ac:dyDescent="0.3">
      <c r="A18" s="22">
        <v>44196</v>
      </c>
      <c r="B18" s="23">
        <f t="shared" si="2"/>
        <v>8064619.1300000008</v>
      </c>
      <c r="C18" s="23">
        <f t="shared" si="0"/>
        <v>776963.8600000001</v>
      </c>
      <c r="D18" s="23">
        <v>373732.9</v>
      </c>
      <c r="E18" s="23">
        <v>403230.96</v>
      </c>
      <c r="H18" s="22">
        <v>44196</v>
      </c>
      <c r="I18" s="23">
        <f t="shared" si="3"/>
        <v>8064619.1300000008</v>
      </c>
      <c r="J18" s="23">
        <f t="shared" si="1"/>
        <v>776963.8600000001</v>
      </c>
      <c r="K18" s="23">
        <v>373732.9</v>
      </c>
      <c r="L18" s="23">
        <v>403230.96</v>
      </c>
    </row>
    <row r="19" spans="1:12" x14ac:dyDescent="0.3">
      <c r="A19" s="22">
        <v>44561</v>
      </c>
      <c r="B19" s="23">
        <f t="shared" si="2"/>
        <v>7690886.2300000004</v>
      </c>
      <c r="C19" s="23">
        <f t="shared" si="0"/>
        <v>776963.85</v>
      </c>
      <c r="D19" s="23">
        <v>392419.54</v>
      </c>
      <c r="E19" s="23">
        <v>384544.31</v>
      </c>
      <c r="H19" s="22">
        <v>44561</v>
      </c>
      <c r="I19" s="23">
        <f t="shared" si="3"/>
        <v>7690886.2300000004</v>
      </c>
      <c r="J19" s="23">
        <f t="shared" si="1"/>
        <v>776963.85</v>
      </c>
      <c r="K19" s="23">
        <v>392419.54</v>
      </c>
      <c r="L19" s="23">
        <v>384544.31</v>
      </c>
    </row>
    <row r="20" spans="1:12" x14ac:dyDescent="0.3">
      <c r="A20" s="22">
        <v>44926</v>
      </c>
      <c r="B20" s="23">
        <f t="shared" si="2"/>
        <v>7298466.6900000004</v>
      </c>
      <c r="C20" s="23">
        <f t="shared" si="0"/>
        <v>776963.85000000009</v>
      </c>
      <c r="D20" s="23">
        <v>412040.52</v>
      </c>
      <c r="E20" s="23">
        <v>364923.33</v>
      </c>
      <c r="H20" s="22">
        <v>44926</v>
      </c>
      <c r="I20" s="23">
        <f t="shared" si="3"/>
        <v>7298466.6900000004</v>
      </c>
      <c r="J20" s="23">
        <f t="shared" si="1"/>
        <v>776963.85000000009</v>
      </c>
      <c r="K20" s="23">
        <v>412040.52</v>
      </c>
      <c r="L20" s="23">
        <v>364923.33</v>
      </c>
    </row>
    <row r="21" spans="1:12" x14ac:dyDescent="0.3">
      <c r="A21" s="22">
        <v>45291</v>
      </c>
      <c r="B21" s="23">
        <f t="shared" si="2"/>
        <v>6886426.1699999999</v>
      </c>
      <c r="C21" s="23">
        <f t="shared" si="0"/>
        <v>776007.40999999992</v>
      </c>
      <c r="D21" s="23">
        <v>432642.55</v>
      </c>
      <c r="E21" s="23">
        <v>343364.86</v>
      </c>
      <c r="H21" s="22">
        <v>45291</v>
      </c>
      <c r="I21" s="23">
        <f t="shared" si="3"/>
        <v>6886426.1699999999</v>
      </c>
      <c r="J21" s="23">
        <f t="shared" si="1"/>
        <v>776007.40999999992</v>
      </c>
      <c r="K21" s="23">
        <v>432642.55</v>
      </c>
      <c r="L21" s="23">
        <v>343364.86</v>
      </c>
    </row>
    <row r="22" spans="1:12" x14ac:dyDescent="0.3">
      <c r="A22" s="22">
        <v>45657</v>
      </c>
      <c r="B22" s="23">
        <f t="shared" si="2"/>
        <v>6453783.6200000001</v>
      </c>
      <c r="C22" s="23">
        <f t="shared" si="0"/>
        <v>778756.57000000007</v>
      </c>
      <c r="D22" s="23">
        <v>454274.67</v>
      </c>
      <c r="E22" s="23">
        <v>324481.90000000002</v>
      </c>
      <c r="H22" s="22">
        <v>45657</v>
      </c>
      <c r="I22" s="23">
        <f t="shared" si="3"/>
        <v>6453783.6200000001</v>
      </c>
      <c r="J22" s="23">
        <f t="shared" si="1"/>
        <v>778756.57000000007</v>
      </c>
      <c r="K22" s="23">
        <v>454274.67</v>
      </c>
      <c r="L22" s="23">
        <v>324481.90000000002</v>
      </c>
    </row>
    <row r="23" spans="1:12" x14ac:dyDescent="0.3">
      <c r="A23" s="22">
        <v>46022</v>
      </c>
      <c r="B23" s="23">
        <f t="shared" si="2"/>
        <v>5999508.9500000002</v>
      </c>
      <c r="C23" s="23">
        <f t="shared" si="0"/>
        <v>776963.86</v>
      </c>
      <c r="D23" s="23">
        <v>476988.41</v>
      </c>
      <c r="E23" s="23">
        <v>299975.45</v>
      </c>
      <c r="H23" s="22">
        <v>46022</v>
      </c>
      <c r="I23" s="23">
        <f t="shared" si="3"/>
        <v>5999508.9500000002</v>
      </c>
      <c r="J23" s="23">
        <f t="shared" si="1"/>
        <v>776963.86</v>
      </c>
      <c r="K23" s="23">
        <v>476988.41</v>
      </c>
      <c r="L23" s="23">
        <v>299975.45</v>
      </c>
    </row>
    <row r="24" spans="1:12" x14ac:dyDescent="0.3">
      <c r="A24" s="22">
        <v>46387</v>
      </c>
      <c r="B24" s="23">
        <f t="shared" si="2"/>
        <v>5522520.54</v>
      </c>
      <c r="C24" s="23">
        <f t="shared" si="0"/>
        <v>776963.8600000001</v>
      </c>
      <c r="D24" s="23">
        <v>500837.83</v>
      </c>
      <c r="E24" s="23">
        <v>276126.03000000003</v>
      </c>
      <c r="H24" s="22">
        <v>46387</v>
      </c>
      <c r="I24" s="23">
        <f t="shared" si="3"/>
        <v>5522520.54</v>
      </c>
      <c r="J24" s="23">
        <f t="shared" si="1"/>
        <v>776963.8600000001</v>
      </c>
      <c r="K24" s="23">
        <v>500837.83</v>
      </c>
      <c r="L24" s="23">
        <v>276126.03000000003</v>
      </c>
    </row>
    <row r="25" spans="1:12" x14ac:dyDescent="0.3">
      <c r="A25" s="22">
        <v>46752</v>
      </c>
      <c r="B25" s="23">
        <f t="shared" si="2"/>
        <v>5021682.71</v>
      </c>
      <c r="C25" s="23">
        <f t="shared" si="0"/>
        <v>776963.86</v>
      </c>
      <c r="D25" s="23">
        <v>525879.72</v>
      </c>
      <c r="E25" s="23">
        <v>251084.14</v>
      </c>
      <c r="H25" s="22">
        <v>46752</v>
      </c>
      <c r="I25" s="23">
        <f t="shared" si="3"/>
        <v>5021682.71</v>
      </c>
      <c r="J25" s="23">
        <f t="shared" si="1"/>
        <v>776963.86</v>
      </c>
      <c r="K25" s="23">
        <v>525879.72</v>
      </c>
      <c r="L25" s="23">
        <v>251084.14</v>
      </c>
    </row>
    <row r="26" spans="1:12" x14ac:dyDescent="0.3">
      <c r="A26" s="22">
        <v>47118</v>
      </c>
      <c r="B26" s="23">
        <f t="shared" si="2"/>
        <v>4495802.99</v>
      </c>
      <c r="C26" s="23">
        <f t="shared" si="0"/>
        <v>776339.44</v>
      </c>
      <c r="D26" s="23">
        <v>552173.71</v>
      </c>
      <c r="E26" s="23">
        <v>224165.73</v>
      </c>
      <c r="H26" s="22">
        <v>47118</v>
      </c>
      <c r="I26" s="23">
        <f t="shared" si="3"/>
        <v>4495802.99</v>
      </c>
      <c r="J26" s="23">
        <f t="shared" si="1"/>
        <v>776339.44</v>
      </c>
      <c r="K26" s="23">
        <v>552173.71</v>
      </c>
      <c r="L26" s="23">
        <v>224165.73</v>
      </c>
    </row>
    <row r="27" spans="1:12" x14ac:dyDescent="0.3">
      <c r="A27" s="22">
        <v>47483</v>
      </c>
      <c r="B27" s="23">
        <f t="shared" si="2"/>
        <v>3943629.2800000003</v>
      </c>
      <c r="C27" s="23">
        <f t="shared" si="0"/>
        <v>778059.31</v>
      </c>
      <c r="D27" s="23">
        <v>579782.39</v>
      </c>
      <c r="E27" s="23">
        <v>198276.92</v>
      </c>
      <c r="H27" s="22">
        <v>47483</v>
      </c>
      <c r="I27" s="23">
        <f t="shared" si="3"/>
        <v>3943629.2800000003</v>
      </c>
      <c r="J27" s="23">
        <f t="shared" si="1"/>
        <v>778059.31</v>
      </c>
      <c r="K27" s="23">
        <v>579782.39</v>
      </c>
      <c r="L27" s="23">
        <v>198276.92</v>
      </c>
    </row>
    <row r="28" spans="1:12" x14ac:dyDescent="0.3">
      <c r="A28" s="22">
        <v>47848</v>
      </c>
      <c r="B28" s="23">
        <f t="shared" si="2"/>
        <v>3363846.89</v>
      </c>
      <c r="C28" s="23">
        <f t="shared" si="0"/>
        <v>776963.85</v>
      </c>
      <c r="D28" s="23">
        <v>608771.51</v>
      </c>
      <c r="E28" s="23">
        <v>168192.34</v>
      </c>
      <c r="H28" s="22">
        <v>47848</v>
      </c>
      <c r="I28" s="23">
        <f t="shared" si="3"/>
        <v>3363846.89</v>
      </c>
      <c r="J28" s="23">
        <f t="shared" si="1"/>
        <v>776963.85</v>
      </c>
      <c r="K28" s="23">
        <v>608771.51</v>
      </c>
      <c r="L28" s="23">
        <v>168192.34</v>
      </c>
    </row>
    <row r="29" spans="1:12" x14ac:dyDescent="0.3">
      <c r="A29" s="22">
        <v>48213</v>
      </c>
      <c r="B29" s="23">
        <f t="shared" si="2"/>
        <v>2755075.38</v>
      </c>
      <c r="C29" s="23">
        <f t="shared" si="0"/>
        <v>776963.86</v>
      </c>
      <c r="D29" s="23">
        <v>639210.09</v>
      </c>
      <c r="E29" s="23">
        <v>137753.76999999999</v>
      </c>
      <c r="H29" s="22">
        <v>48213</v>
      </c>
      <c r="I29" s="23">
        <f t="shared" si="3"/>
        <v>2755075.38</v>
      </c>
      <c r="J29" s="23">
        <f t="shared" si="1"/>
        <v>776963.86</v>
      </c>
      <c r="K29" s="23">
        <v>639210.09</v>
      </c>
      <c r="L29" s="23">
        <v>137753.76999999999</v>
      </c>
    </row>
    <row r="30" spans="1:12" x14ac:dyDescent="0.3">
      <c r="A30" s="22">
        <v>48579</v>
      </c>
      <c r="B30" s="23">
        <f t="shared" si="2"/>
        <v>2115865.29</v>
      </c>
      <c r="C30" s="23">
        <f t="shared" si="0"/>
        <v>776963.85</v>
      </c>
      <c r="D30" s="23">
        <v>671170.59</v>
      </c>
      <c r="E30" s="23">
        <v>105793.26</v>
      </c>
      <c r="H30" s="22">
        <v>48579</v>
      </c>
      <c r="I30" s="23">
        <f t="shared" si="3"/>
        <v>2115865.29</v>
      </c>
      <c r="J30" s="23">
        <f t="shared" si="1"/>
        <v>776963.85</v>
      </c>
      <c r="K30" s="23">
        <v>671170.59</v>
      </c>
      <c r="L30" s="23">
        <v>105793.26</v>
      </c>
    </row>
    <row r="31" spans="1:12" x14ac:dyDescent="0.3">
      <c r="A31" s="22">
        <v>48944</v>
      </c>
      <c r="B31" s="23">
        <f t="shared" si="2"/>
        <v>1444694.7000000002</v>
      </c>
      <c r="C31" s="23">
        <f t="shared" si="0"/>
        <v>776963.86</v>
      </c>
      <c r="D31" s="23">
        <v>704729.12</v>
      </c>
      <c r="E31" s="23">
        <v>72234.740000000005</v>
      </c>
      <c r="H31" s="22">
        <v>48944</v>
      </c>
      <c r="I31" s="23">
        <f t="shared" si="3"/>
        <v>1444694.7000000002</v>
      </c>
      <c r="J31" s="23">
        <f t="shared" si="1"/>
        <v>776963.86</v>
      </c>
      <c r="K31" s="23">
        <v>704729.12</v>
      </c>
      <c r="L31" s="23">
        <v>72234.740000000005</v>
      </c>
    </row>
    <row r="32" spans="1:12" x14ac:dyDescent="0.3">
      <c r="A32" s="22">
        <v>49309</v>
      </c>
      <c r="B32" s="23">
        <f t="shared" si="2"/>
        <v>739965.58000000019</v>
      </c>
      <c r="C32" s="23">
        <f t="shared" si="0"/>
        <v>776861.09</v>
      </c>
      <c r="D32" s="23">
        <v>739965.58</v>
      </c>
      <c r="E32" s="23">
        <v>36895.51</v>
      </c>
      <c r="H32" s="22">
        <v>49309</v>
      </c>
      <c r="I32" s="23">
        <f t="shared" si="3"/>
        <v>739965.58000000019</v>
      </c>
      <c r="J32" s="23">
        <f t="shared" si="1"/>
        <v>776861.09</v>
      </c>
      <c r="K32" s="23">
        <v>739965.58</v>
      </c>
      <c r="L32" s="23">
        <v>36895.51</v>
      </c>
    </row>
    <row r="33" spans="1:12" x14ac:dyDescent="0.3">
      <c r="A33" s="24"/>
      <c r="B33" s="25"/>
      <c r="C33" s="25"/>
      <c r="D33" s="25"/>
      <c r="E33" s="25"/>
      <c r="H33" s="24"/>
      <c r="I33" s="25"/>
      <c r="J33" s="25"/>
      <c r="K33" s="25"/>
      <c r="L33" s="25"/>
    </row>
    <row r="34" spans="1:12" x14ac:dyDescent="0.3">
      <c r="A34" s="26"/>
      <c r="B34" s="21"/>
      <c r="C34" s="21"/>
      <c r="D34" s="21"/>
      <c r="E34" s="21"/>
      <c r="H34" s="26"/>
      <c r="I34" s="21"/>
      <c r="J34" s="21"/>
      <c r="K34" s="21"/>
      <c r="L34" s="21"/>
    </row>
    <row r="35" spans="1:12" x14ac:dyDescent="0.3">
      <c r="A35" s="27" t="s">
        <v>96</v>
      </c>
      <c r="B35" s="28"/>
      <c r="C35" s="29">
        <f>SUM(C13:C34)</f>
        <v>15541653.419999996</v>
      </c>
      <c r="D35" s="29">
        <f>SUM(D13:D34)</f>
        <v>9682686.9999999981</v>
      </c>
      <c r="E35" s="29">
        <f>SUM(E13:E34)</f>
        <v>5858966.419999999</v>
      </c>
      <c r="H35" s="27" t="s">
        <v>97</v>
      </c>
      <c r="I35" s="28"/>
      <c r="J35" s="29">
        <f>SUM(J13:J34)</f>
        <v>15541653.419999996</v>
      </c>
      <c r="K35" s="29">
        <f>SUM(K13:K34)</f>
        <v>9682686.9999999981</v>
      </c>
      <c r="L35" s="29">
        <f>SUM(L13:L34)</f>
        <v>5858966.419999999</v>
      </c>
    </row>
    <row r="36" spans="1:12" x14ac:dyDescent="0.3">
      <c r="A36" s="25"/>
      <c r="B36" s="25"/>
      <c r="C36" s="25"/>
      <c r="D36" s="25"/>
      <c r="E36" s="25"/>
      <c r="H36" s="25"/>
      <c r="I36" s="25"/>
      <c r="J36" s="25"/>
      <c r="K36" s="25"/>
      <c r="L36" s="25"/>
    </row>
  </sheetData>
  <mergeCells count="1">
    <mergeCell ref="H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8" max="12" width="25.33203125" customWidth="1"/>
    <col min="257" max="261" width="25.33203125" customWidth="1"/>
    <col min="264" max="268" width="25.33203125" customWidth="1"/>
    <col min="513" max="517" width="25.33203125" customWidth="1"/>
    <col min="520" max="524" width="25.33203125" customWidth="1"/>
    <col min="769" max="773" width="25.33203125" customWidth="1"/>
    <col min="776" max="780" width="25.33203125" customWidth="1"/>
    <col min="1025" max="1029" width="25.33203125" customWidth="1"/>
    <col min="1032" max="1036" width="25.33203125" customWidth="1"/>
    <col min="1281" max="1285" width="25.33203125" customWidth="1"/>
    <col min="1288" max="1292" width="25.33203125" customWidth="1"/>
    <col min="1537" max="1541" width="25.33203125" customWidth="1"/>
    <col min="1544" max="1548" width="25.33203125" customWidth="1"/>
    <col min="1793" max="1797" width="25.33203125" customWidth="1"/>
    <col min="1800" max="1804" width="25.33203125" customWidth="1"/>
    <col min="2049" max="2053" width="25.33203125" customWidth="1"/>
    <col min="2056" max="2060" width="25.33203125" customWidth="1"/>
    <col min="2305" max="2309" width="25.33203125" customWidth="1"/>
    <col min="2312" max="2316" width="25.33203125" customWidth="1"/>
    <col min="2561" max="2565" width="25.33203125" customWidth="1"/>
    <col min="2568" max="2572" width="25.33203125" customWidth="1"/>
    <col min="2817" max="2821" width="25.33203125" customWidth="1"/>
    <col min="2824" max="2828" width="25.33203125" customWidth="1"/>
    <col min="3073" max="3077" width="25.33203125" customWidth="1"/>
    <col min="3080" max="3084" width="25.33203125" customWidth="1"/>
    <col min="3329" max="3333" width="25.33203125" customWidth="1"/>
    <col min="3336" max="3340" width="25.33203125" customWidth="1"/>
    <col min="3585" max="3589" width="25.33203125" customWidth="1"/>
    <col min="3592" max="3596" width="25.33203125" customWidth="1"/>
    <col min="3841" max="3845" width="25.33203125" customWidth="1"/>
    <col min="3848" max="3852" width="25.33203125" customWidth="1"/>
    <col min="4097" max="4101" width="25.33203125" customWidth="1"/>
    <col min="4104" max="4108" width="25.33203125" customWidth="1"/>
    <col min="4353" max="4357" width="25.33203125" customWidth="1"/>
    <col min="4360" max="4364" width="25.33203125" customWidth="1"/>
    <col min="4609" max="4613" width="25.33203125" customWidth="1"/>
    <col min="4616" max="4620" width="25.33203125" customWidth="1"/>
    <col min="4865" max="4869" width="25.33203125" customWidth="1"/>
    <col min="4872" max="4876" width="25.33203125" customWidth="1"/>
    <col min="5121" max="5125" width="25.33203125" customWidth="1"/>
    <col min="5128" max="5132" width="25.33203125" customWidth="1"/>
    <col min="5377" max="5381" width="25.33203125" customWidth="1"/>
    <col min="5384" max="5388" width="25.33203125" customWidth="1"/>
    <col min="5633" max="5637" width="25.33203125" customWidth="1"/>
    <col min="5640" max="5644" width="25.33203125" customWidth="1"/>
    <col min="5889" max="5893" width="25.33203125" customWidth="1"/>
    <col min="5896" max="5900" width="25.33203125" customWidth="1"/>
    <col min="6145" max="6149" width="25.33203125" customWidth="1"/>
    <col min="6152" max="6156" width="25.33203125" customWidth="1"/>
    <col min="6401" max="6405" width="25.33203125" customWidth="1"/>
    <col min="6408" max="6412" width="25.33203125" customWidth="1"/>
    <col min="6657" max="6661" width="25.33203125" customWidth="1"/>
    <col min="6664" max="6668" width="25.33203125" customWidth="1"/>
    <col min="6913" max="6917" width="25.33203125" customWidth="1"/>
    <col min="6920" max="6924" width="25.33203125" customWidth="1"/>
    <col min="7169" max="7173" width="25.33203125" customWidth="1"/>
    <col min="7176" max="7180" width="25.33203125" customWidth="1"/>
    <col min="7425" max="7429" width="25.33203125" customWidth="1"/>
    <col min="7432" max="7436" width="25.33203125" customWidth="1"/>
    <col min="7681" max="7685" width="25.33203125" customWidth="1"/>
    <col min="7688" max="7692" width="25.33203125" customWidth="1"/>
    <col min="7937" max="7941" width="25.33203125" customWidth="1"/>
    <col min="7944" max="7948" width="25.33203125" customWidth="1"/>
    <col min="8193" max="8197" width="25.33203125" customWidth="1"/>
    <col min="8200" max="8204" width="25.33203125" customWidth="1"/>
    <col min="8449" max="8453" width="25.33203125" customWidth="1"/>
    <col min="8456" max="8460" width="25.33203125" customWidth="1"/>
    <col min="8705" max="8709" width="25.33203125" customWidth="1"/>
    <col min="8712" max="8716" width="25.33203125" customWidth="1"/>
    <col min="8961" max="8965" width="25.33203125" customWidth="1"/>
    <col min="8968" max="8972" width="25.33203125" customWidth="1"/>
    <col min="9217" max="9221" width="25.33203125" customWidth="1"/>
    <col min="9224" max="9228" width="25.33203125" customWidth="1"/>
    <col min="9473" max="9477" width="25.33203125" customWidth="1"/>
    <col min="9480" max="9484" width="25.33203125" customWidth="1"/>
    <col min="9729" max="9733" width="25.33203125" customWidth="1"/>
    <col min="9736" max="9740" width="25.33203125" customWidth="1"/>
    <col min="9985" max="9989" width="25.33203125" customWidth="1"/>
    <col min="9992" max="9996" width="25.33203125" customWidth="1"/>
    <col min="10241" max="10245" width="25.33203125" customWidth="1"/>
    <col min="10248" max="10252" width="25.33203125" customWidth="1"/>
    <col min="10497" max="10501" width="25.33203125" customWidth="1"/>
    <col min="10504" max="10508" width="25.33203125" customWidth="1"/>
    <col min="10753" max="10757" width="25.33203125" customWidth="1"/>
    <col min="10760" max="10764" width="25.33203125" customWidth="1"/>
    <col min="11009" max="11013" width="25.33203125" customWidth="1"/>
    <col min="11016" max="11020" width="25.33203125" customWidth="1"/>
    <col min="11265" max="11269" width="25.33203125" customWidth="1"/>
    <col min="11272" max="11276" width="25.33203125" customWidth="1"/>
    <col min="11521" max="11525" width="25.33203125" customWidth="1"/>
    <col min="11528" max="11532" width="25.33203125" customWidth="1"/>
    <col min="11777" max="11781" width="25.33203125" customWidth="1"/>
    <col min="11784" max="11788" width="25.33203125" customWidth="1"/>
    <col min="12033" max="12037" width="25.33203125" customWidth="1"/>
    <col min="12040" max="12044" width="25.33203125" customWidth="1"/>
    <col min="12289" max="12293" width="25.33203125" customWidth="1"/>
    <col min="12296" max="12300" width="25.33203125" customWidth="1"/>
    <col min="12545" max="12549" width="25.33203125" customWidth="1"/>
    <col min="12552" max="12556" width="25.33203125" customWidth="1"/>
    <col min="12801" max="12805" width="25.33203125" customWidth="1"/>
    <col min="12808" max="12812" width="25.33203125" customWidth="1"/>
    <col min="13057" max="13061" width="25.33203125" customWidth="1"/>
    <col min="13064" max="13068" width="25.33203125" customWidth="1"/>
    <col min="13313" max="13317" width="25.33203125" customWidth="1"/>
    <col min="13320" max="13324" width="25.33203125" customWidth="1"/>
    <col min="13569" max="13573" width="25.33203125" customWidth="1"/>
    <col min="13576" max="13580" width="25.33203125" customWidth="1"/>
    <col min="13825" max="13829" width="25.33203125" customWidth="1"/>
    <col min="13832" max="13836" width="25.33203125" customWidth="1"/>
    <col min="14081" max="14085" width="25.33203125" customWidth="1"/>
    <col min="14088" max="14092" width="25.33203125" customWidth="1"/>
    <col min="14337" max="14341" width="25.33203125" customWidth="1"/>
    <col min="14344" max="14348" width="25.33203125" customWidth="1"/>
    <col min="14593" max="14597" width="25.33203125" customWidth="1"/>
    <col min="14600" max="14604" width="25.33203125" customWidth="1"/>
    <col min="14849" max="14853" width="25.33203125" customWidth="1"/>
    <col min="14856" max="14860" width="25.33203125" customWidth="1"/>
    <col min="15105" max="15109" width="25.33203125" customWidth="1"/>
    <col min="15112" max="15116" width="25.33203125" customWidth="1"/>
    <col min="15361" max="15365" width="25.33203125" customWidth="1"/>
    <col min="15368" max="15372" width="25.33203125" customWidth="1"/>
    <col min="15617" max="15621" width="25.33203125" customWidth="1"/>
    <col min="15624" max="15628" width="25.33203125" customWidth="1"/>
    <col min="15873" max="15877" width="25.33203125" customWidth="1"/>
    <col min="15880" max="15884" width="25.33203125" customWidth="1"/>
    <col min="16129" max="16133" width="25.33203125" customWidth="1"/>
    <col min="16136" max="16140" width="25.33203125" customWidth="1"/>
  </cols>
  <sheetData>
    <row r="1" spans="1:12" x14ac:dyDescent="0.3">
      <c r="A1" s="12" t="s">
        <v>71</v>
      </c>
      <c r="B1" s="12"/>
      <c r="C1" s="12"/>
      <c r="D1" s="12"/>
      <c r="E1" s="12"/>
      <c r="H1" s="77" t="s">
        <v>72</v>
      </c>
      <c r="I1" s="77"/>
      <c r="J1" s="77"/>
      <c r="K1" s="77"/>
      <c r="L1" s="77"/>
    </row>
    <row r="3" spans="1:12" ht="15.6" x14ac:dyDescent="0.3">
      <c r="A3" s="13" t="s">
        <v>98</v>
      </c>
      <c r="B3" s="14"/>
      <c r="C3" s="14"/>
      <c r="D3" s="14"/>
      <c r="E3" s="15"/>
      <c r="H3" s="13" t="s">
        <v>103</v>
      </c>
      <c r="I3" s="14"/>
      <c r="J3" s="14"/>
      <c r="K3" s="14"/>
      <c r="L3" s="15"/>
    </row>
    <row r="5" spans="1:12" x14ac:dyDescent="0.3">
      <c r="A5" s="16" t="s">
        <v>75</v>
      </c>
      <c r="C5" s="17">
        <v>3000000</v>
      </c>
      <c r="H5" s="16" t="s">
        <v>76</v>
      </c>
      <c r="J5" s="17">
        <v>3000000</v>
      </c>
    </row>
    <row r="6" spans="1:12" x14ac:dyDescent="0.3">
      <c r="A6" s="16" t="s">
        <v>100</v>
      </c>
      <c r="C6" s="18">
        <v>0.05</v>
      </c>
      <c r="H6" s="16" t="s">
        <v>101</v>
      </c>
      <c r="J6" s="18">
        <v>0.05</v>
      </c>
    </row>
    <row r="7" spans="1:12" x14ac:dyDescent="0.3">
      <c r="A7" s="16" t="s">
        <v>81</v>
      </c>
      <c r="C7" s="19" t="s">
        <v>82</v>
      </c>
      <c r="H7" s="16" t="s">
        <v>83</v>
      </c>
      <c r="J7" s="19" t="s">
        <v>84</v>
      </c>
    </row>
    <row r="8" spans="1:12" x14ac:dyDescent="0.3">
      <c r="A8" s="16" t="s">
        <v>85</v>
      </c>
      <c r="C8" s="19" t="s">
        <v>104</v>
      </c>
      <c r="H8" s="16" t="s">
        <v>86</v>
      </c>
      <c r="J8" s="19" t="s">
        <v>105</v>
      </c>
    </row>
    <row r="11" spans="1:12" x14ac:dyDescent="0.3">
      <c r="A11" s="20" t="s">
        <v>87</v>
      </c>
      <c r="B11" s="20" t="s">
        <v>88</v>
      </c>
      <c r="C11" s="20" t="s">
        <v>89</v>
      </c>
      <c r="D11" s="20" t="s">
        <v>90</v>
      </c>
      <c r="E11" s="20" t="s">
        <v>91</v>
      </c>
      <c r="H11" s="20" t="s">
        <v>92</v>
      </c>
      <c r="I11" s="20" t="s">
        <v>93</v>
      </c>
      <c r="J11" s="20" t="s">
        <v>94</v>
      </c>
      <c r="K11" s="20" t="s">
        <v>90</v>
      </c>
      <c r="L11" s="20" t="s">
        <v>95</v>
      </c>
    </row>
    <row r="12" spans="1:12" x14ac:dyDescent="0.3">
      <c r="A12" s="21"/>
      <c r="B12" s="21"/>
      <c r="C12" s="21"/>
      <c r="D12" s="21"/>
      <c r="E12" s="21"/>
      <c r="H12" s="21"/>
      <c r="I12" s="21"/>
      <c r="J12" s="21"/>
      <c r="K12" s="21"/>
      <c r="L12" s="21"/>
    </row>
    <row r="13" spans="1:12" x14ac:dyDescent="0.3">
      <c r="A13" s="22">
        <v>39017</v>
      </c>
      <c r="B13" s="23">
        <v>3000000</v>
      </c>
      <c r="C13" s="23">
        <f>D13+E13</f>
        <v>240727.76</v>
      </c>
      <c r="D13" s="23">
        <v>90727.76</v>
      </c>
      <c r="E13" s="23">
        <v>150000</v>
      </c>
      <c r="H13" s="22">
        <v>39017</v>
      </c>
      <c r="I13" s="23">
        <v>3000000</v>
      </c>
      <c r="J13" s="23">
        <f>K13+L13</f>
        <v>240727.76</v>
      </c>
      <c r="K13" s="23">
        <v>90727.76</v>
      </c>
      <c r="L13" s="23">
        <v>150000</v>
      </c>
    </row>
    <row r="14" spans="1:12" x14ac:dyDescent="0.3">
      <c r="A14" s="22">
        <v>39382</v>
      </c>
      <c r="B14" s="23">
        <f>B13-D13</f>
        <v>2909272.24</v>
      </c>
      <c r="C14" s="23">
        <f t="shared" ref="C14:C32" si="0">D14+E14</f>
        <v>240727.75999999998</v>
      </c>
      <c r="D14" s="23">
        <v>95264.15</v>
      </c>
      <c r="E14" s="23">
        <v>145463.60999999999</v>
      </c>
      <c r="H14" s="22">
        <v>39382</v>
      </c>
      <c r="I14" s="23">
        <f>I13-K13</f>
        <v>2909272.24</v>
      </c>
      <c r="J14" s="23">
        <f t="shared" ref="J14:J32" si="1">K14+L14</f>
        <v>240727.75999999998</v>
      </c>
      <c r="K14" s="23">
        <v>95264.15</v>
      </c>
      <c r="L14" s="23">
        <v>145463.60999999999</v>
      </c>
    </row>
    <row r="15" spans="1:12" x14ac:dyDescent="0.3">
      <c r="A15" s="22">
        <v>39748</v>
      </c>
      <c r="B15" s="23">
        <f t="shared" ref="B15:B32" si="2">B14-D14</f>
        <v>2814008.0900000003</v>
      </c>
      <c r="C15" s="23">
        <f t="shared" si="0"/>
        <v>240727.76</v>
      </c>
      <c r="D15" s="23">
        <v>100027.36</v>
      </c>
      <c r="E15" s="23">
        <v>140700.4</v>
      </c>
      <c r="H15" s="22">
        <v>39748</v>
      </c>
      <c r="I15" s="23">
        <f t="shared" ref="I15:I32" si="3">I14-K14</f>
        <v>2814008.0900000003</v>
      </c>
      <c r="J15" s="23">
        <f t="shared" si="1"/>
        <v>240727.76</v>
      </c>
      <c r="K15" s="23">
        <v>100027.36</v>
      </c>
      <c r="L15" s="23">
        <v>140700.4</v>
      </c>
    </row>
    <row r="16" spans="1:12" x14ac:dyDescent="0.3">
      <c r="A16" s="22">
        <v>40113</v>
      </c>
      <c r="B16" s="23">
        <f t="shared" si="2"/>
        <v>2713980.7300000004</v>
      </c>
      <c r="C16" s="23">
        <f t="shared" si="0"/>
        <v>240727.76</v>
      </c>
      <c r="D16" s="23">
        <v>105028.72</v>
      </c>
      <c r="E16" s="23">
        <v>135699.04</v>
      </c>
      <c r="H16" s="22">
        <v>40113</v>
      </c>
      <c r="I16" s="23">
        <f t="shared" si="3"/>
        <v>2713980.7300000004</v>
      </c>
      <c r="J16" s="23">
        <f t="shared" si="1"/>
        <v>240727.76</v>
      </c>
      <c r="K16" s="23">
        <v>105028.72</v>
      </c>
      <c r="L16" s="23">
        <v>135699.04</v>
      </c>
    </row>
    <row r="17" spans="1:12" x14ac:dyDescent="0.3">
      <c r="A17" s="22">
        <v>40478</v>
      </c>
      <c r="B17" s="23">
        <f t="shared" si="2"/>
        <v>2608952.0100000002</v>
      </c>
      <c r="C17" s="23">
        <f t="shared" si="0"/>
        <v>240727.76</v>
      </c>
      <c r="D17" s="23">
        <v>110280.16</v>
      </c>
      <c r="E17" s="23">
        <v>130447.6</v>
      </c>
      <c r="H17" s="22">
        <v>40478</v>
      </c>
      <c r="I17" s="23">
        <f t="shared" si="3"/>
        <v>2608952.0100000002</v>
      </c>
      <c r="J17" s="23">
        <f t="shared" si="1"/>
        <v>240727.76</v>
      </c>
      <c r="K17" s="23">
        <v>110280.16</v>
      </c>
      <c r="L17" s="23">
        <v>130447.6</v>
      </c>
    </row>
    <row r="18" spans="1:12" x14ac:dyDescent="0.3">
      <c r="A18" s="22">
        <v>40843</v>
      </c>
      <c r="B18" s="23">
        <f t="shared" si="2"/>
        <v>2498671.85</v>
      </c>
      <c r="C18" s="23">
        <f t="shared" si="0"/>
        <v>240727.76</v>
      </c>
      <c r="D18" s="23">
        <v>115794.17</v>
      </c>
      <c r="E18" s="23">
        <v>124933.59</v>
      </c>
      <c r="H18" s="22">
        <v>40843</v>
      </c>
      <c r="I18" s="23">
        <f t="shared" si="3"/>
        <v>2498671.85</v>
      </c>
      <c r="J18" s="23">
        <f t="shared" si="1"/>
        <v>240727.76</v>
      </c>
      <c r="K18" s="23">
        <v>115794.17</v>
      </c>
      <c r="L18" s="23">
        <v>124933.59</v>
      </c>
    </row>
    <row r="19" spans="1:12" x14ac:dyDescent="0.3">
      <c r="A19" s="22">
        <v>41209</v>
      </c>
      <c r="B19" s="23">
        <f t="shared" si="2"/>
        <v>2382877.6800000002</v>
      </c>
      <c r="C19" s="23">
        <f t="shared" si="0"/>
        <v>240727.76</v>
      </c>
      <c r="D19" s="23">
        <v>121583.88</v>
      </c>
      <c r="E19" s="23">
        <v>119143.88</v>
      </c>
      <c r="H19" s="22">
        <v>41209</v>
      </c>
      <c r="I19" s="23">
        <f t="shared" si="3"/>
        <v>2382877.6800000002</v>
      </c>
      <c r="J19" s="23">
        <f t="shared" si="1"/>
        <v>240727.76</v>
      </c>
      <c r="K19" s="23">
        <v>121583.88</v>
      </c>
      <c r="L19" s="23">
        <v>119143.88</v>
      </c>
    </row>
    <row r="20" spans="1:12" x14ac:dyDescent="0.3">
      <c r="A20" s="22">
        <v>41574</v>
      </c>
      <c r="B20" s="23">
        <f t="shared" si="2"/>
        <v>2261293.8000000003</v>
      </c>
      <c r="C20" s="23">
        <f t="shared" si="0"/>
        <v>240727.76</v>
      </c>
      <c r="D20" s="23">
        <v>127663.07</v>
      </c>
      <c r="E20" s="23">
        <v>113064.69</v>
      </c>
      <c r="H20" s="22">
        <v>41574</v>
      </c>
      <c r="I20" s="23">
        <f t="shared" si="3"/>
        <v>2261293.8000000003</v>
      </c>
      <c r="J20" s="23">
        <f t="shared" si="1"/>
        <v>240727.76</v>
      </c>
      <c r="K20" s="23">
        <v>127663.07</v>
      </c>
      <c r="L20" s="23">
        <v>113064.69</v>
      </c>
    </row>
    <row r="21" spans="1:12" x14ac:dyDescent="0.3">
      <c r="A21" s="22">
        <v>41939</v>
      </c>
      <c r="B21" s="23">
        <f t="shared" si="2"/>
        <v>2133630.7300000004</v>
      </c>
      <c r="C21" s="23">
        <f t="shared" si="0"/>
        <v>240727.76</v>
      </c>
      <c r="D21" s="23">
        <v>134046.22</v>
      </c>
      <c r="E21" s="23">
        <v>106681.54</v>
      </c>
      <c r="H21" s="22">
        <v>41939</v>
      </c>
      <c r="I21" s="23">
        <f t="shared" si="3"/>
        <v>2133630.7300000004</v>
      </c>
      <c r="J21" s="23">
        <f t="shared" si="1"/>
        <v>240727.76</v>
      </c>
      <c r="K21" s="23">
        <v>134046.22</v>
      </c>
      <c r="L21" s="23">
        <v>106681.54</v>
      </c>
    </row>
    <row r="22" spans="1:12" x14ac:dyDescent="0.3">
      <c r="A22" s="22">
        <v>42304</v>
      </c>
      <c r="B22" s="23">
        <f t="shared" si="2"/>
        <v>1999584.5100000005</v>
      </c>
      <c r="C22" s="23">
        <f t="shared" si="0"/>
        <v>240727.76</v>
      </c>
      <c r="D22" s="23">
        <v>140748.53</v>
      </c>
      <c r="E22" s="23">
        <v>99979.23</v>
      </c>
      <c r="H22" s="22">
        <v>42304</v>
      </c>
      <c r="I22" s="23">
        <f t="shared" si="3"/>
        <v>1999584.5100000005</v>
      </c>
      <c r="J22" s="23">
        <f t="shared" si="1"/>
        <v>240727.76</v>
      </c>
      <c r="K22" s="23">
        <v>140748.53</v>
      </c>
      <c r="L22" s="23">
        <v>99979.23</v>
      </c>
    </row>
    <row r="23" spans="1:12" x14ac:dyDescent="0.3">
      <c r="A23" s="22">
        <v>42670</v>
      </c>
      <c r="B23" s="23">
        <f t="shared" si="2"/>
        <v>1858835.9800000004</v>
      </c>
      <c r="C23" s="23">
        <f t="shared" si="0"/>
        <v>240727.76</v>
      </c>
      <c r="D23" s="23">
        <v>147785.96</v>
      </c>
      <c r="E23" s="23">
        <v>92941.8</v>
      </c>
      <c r="H23" s="22">
        <v>42670</v>
      </c>
      <c r="I23" s="23">
        <f t="shared" si="3"/>
        <v>1858835.9800000004</v>
      </c>
      <c r="J23" s="23">
        <f t="shared" si="1"/>
        <v>240727.76</v>
      </c>
      <c r="K23" s="23">
        <v>147785.96</v>
      </c>
      <c r="L23" s="23">
        <v>92941.8</v>
      </c>
    </row>
    <row r="24" spans="1:12" x14ac:dyDescent="0.3">
      <c r="A24" s="22">
        <v>43035</v>
      </c>
      <c r="B24" s="23">
        <f t="shared" si="2"/>
        <v>1711050.0200000005</v>
      </c>
      <c r="C24" s="23">
        <f t="shared" si="0"/>
        <v>240727.76</v>
      </c>
      <c r="D24" s="23">
        <v>155175.26</v>
      </c>
      <c r="E24" s="23">
        <v>85552.5</v>
      </c>
      <c r="H24" s="22">
        <v>43035</v>
      </c>
      <c r="I24" s="23">
        <f t="shared" si="3"/>
        <v>1711050.0200000005</v>
      </c>
      <c r="J24" s="23">
        <f t="shared" si="1"/>
        <v>240727.76</v>
      </c>
      <c r="K24" s="23">
        <v>155175.26</v>
      </c>
      <c r="L24" s="23">
        <v>85552.5</v>
      </c>
    </row>
    <row r="25" spans="1:12" x14ac:dyDescent="0.3">
      <c r="A25" s="22">
        <v>43400</v>
      </c>
      <c r="B25" s="23">
        <f t="shared" si="2"/>
        <v>1555874.7600000005</v>
      </c>
      <c r="C25" s="23">
        <f t="shared" si="0"/>
        <v>240727.76</v>
      </c>
      <c r="D25" s="23">
        <v>162934.01999999999</v>
      </c>
      <c r="E25" s="23">
        <v>77793.740000000005</v>
      </c>
      <c r="H25" s="22">
        <v>43400</v>
      </c>
      <c r="I25" s="23">
        <f t="shared" si="3"/>
        <v>1555874.7600000005</v>
      </c>
      <c r="J25" s="23">
        <f t="shared" si="1"/>
        <v>240727.76</v>
      </c>
      <c r="K25" s="23">
        <v>162934.01999999999</v>
      </c>
      <c r="L25" s="23">
        <v>77793.740000000005</v>
      </c>
    </row>
    <row r="26" spans="1:12" x14ac:dyDescent="0.3">
      <c r="A26" s="22">
        <v>43765</v>
      </c>
      <c r="B26" s="23">
        <f t="shared" si="2"/>
        <v>1392940.7400000005</v>
      </c>
      <c r="C26" s="23">
        <f t="shared" si="0"/>
        <v>240727.76</v>
      </c>
      <c r="D26" s="23">
        <v>171080.72</v>
      </c>
      <c r="E26" s="23">
        <v>69647.039999999994</v>
      </c>
      <c r="H26" s="22">
        <v>43765</v>
      </c>
      <c r="I26" s="23">
        <f t="shared" si="3"/>
        <v>1392940.7400000005</v>
      </c>
      <c r="J26" s="23">
        <f t="shared" si="1"/>
        <v>240727.76</v>
      </c>
      <c r="K26" s="23">
        <v>171080.72</v>
      </c>
      <c r="L26" s="23">
        <v>69647.039999999994</v>
      </c>
    </row>
    <row r="27" spans="1:12" x14ac:dyDescent="0.3">
      <c r="A27" s="22">
        <v>44131</v>
      </c>
      <c r="B27" s="23">
        <f t="shared" si="2"/>
        <v>1221860.0200000005</v>
      </c>
      <c r="C27" s="23">
        <f t="shared" si="0"/>
        <v>240727.76</v>
      </c>
      <c r="D27" s="23">
        <v>179634.76</v>
      </c>
      <c r="E27" s="23">
        <v>61093</v>
      </c>
      <c r="H27" s="22">
        <v>44131</v>
      </c>
      <c r="I27" s="23">
        <f t="shared" si="3"/>
        <v>1221860.0200000005</v>
      </c>
      <c r="J27" s="23">
        <f t="shared" si="1"/>
        <v>240727.76</v>
      </c>
      <c r="K27" s="23">
        <v>179634.76</v>
      </c>
      <c r="L27" s="23">
        <v>61093</v>
      </c>
    </row>
    <row r="28" spans="1:12" x14ac:dyDescent="0.3">
      <c r="A28" s="22">
        <v>44496</v>
      </c>
      <c r="B28" s="23">
        <f t="shared" si="2"/>
        <v>1042225.2600000005</v>
      </c>
      <c r="C28" s="23">
        <f t="shared" si="0"/>
        <v>240727.76</v>
      </c>
      <c r="D28" s="23">
        <v>188616.5</v>
      </c>
      <c r="E28" s="23">
        <v>52111.26</v>
      </c>
      <c r="H28" s="22">
        <v>44496</v>
      </c>
      <c r="I28" s="23">
        <f t="shared" si="3"/>
        <v>1042225.2600000005</v>
      </c>
      <c r="J28" s="23">
        <f t="shared" si="1"/>
        <v>240727.76</v>
      </c>
      <c r="K28" s="23">
        <v>188616.5</v>
      </c>
      <c r="L28" s="23">
        <v>52111.26</v>
      </c>
    </row>
    <row r="29" spans="1:12" x14ac:dyDescent="0.3">
      <c r="A29" s="22">
        <v>44861</v>
      </c>
      <c r="B29" s="23">
        <f t="shared" si="2"/>
        <v>853608.76000000047</v>
      </c>
      <c r="C29" s="23">
        <f t="shared" si="0"/>
        <v>240727.76</v>
      </c>
      <c r="D29" s="23">
        <v>198047.32</v>
      </c>
      <c r="E29" s="23">
        <v>42680.44</v>
      </c>
      <c r="H29" s="22">
        <v>44861</v>
      </c>
      <c r="I29" s="23">
        <f t="shared" si="3"/>
        <v>853608.76000000047</v>
      </c>
      <c r="J29" s="23">
        <f t="shared" si="1"/>
        <v>240727.76</v>
      </c>
      <c r="K29" s="23">
        <v>198047.32</v>
      </c>
      <c r="L29" s="23">
        <v>42680.44</v>
      </c>
    </row>
    <row r="30" spans="1:12" x14ac:dyDescent="0.3">
      <c r="A30" s="22">
        <v>45226</v>
      </c>
      <c r="B30" s="23">
        <f t="shared" si="2"/>
        <v>655561.44000000041</v>
      </c>
      <c r="C30" s="23">
        <f t="shared" si="0"/>
        <v>240727.76</v>
      </c>
      <c r="D30" s="23">
        <v>207949.69</v>
      </c>
      <c r="E30" s="23">
        <v>32778.07</v>
      </c>
      <c r="H30" s="22">
        <v>45226</v>
      </c>
      <c r="I30" s="23">
        <f t="shared" si="3"/>
        <v>655561.44000000041</v>
      </c>
      <c r="J30" s="23">
        <f t="shared" si="1"/>
        <v>240727.76</v>
      </c>
      <c r="K30" s="23">
        <v>207949.69</v>
      </c>
      <c r="L30" s="23">
        <v>32778.07</v>
      </c>
    </row>
    <row r="31" spans="1:12" x14ac:dyDescent="0.3">
      <c r="A31" s="22">
        <v>45592</v>
      </c>
      <c r="B31" s="23">
        <f t="shared" si="2"/>
        <v>447611.75000000041</v>
      </c>
      <c r="C31" s="23">
        <f t="shared" si="0"/>
        <v>240727.76</v>
      </c>
      <c r="D31" s="23">
        <v>218347.17</v>
      </c>
      <c r="E31" s="23">
        <v>22380.59</v>
      </c>
      <c r="H31" s="22">
        <v>45592</v>
      </c>
      <c r="I31" s="23">
        <f t="shared" si="3"/>
        <v>447611.75000000041</v>
      </c>
      <c r="J31" s="23">
        <f t="shared" si="1"/>
        <v>240727.76</v>
      </c>
      <c r="K31" s="23">
        <v>218347.17</v>
      </c>
      <c r="L31" s="23">
        <v>22380.59</v>
      </c>
    </row>
    <row r="32" spans="1:12" x14ac:dyDescent="0.3">
      <c r="A32" s="22">
        <v>45957</v>
      </c>
      <c r="B32" s="23">
        <f t="shared" si="2"/>
        <v>229264.58000000039</v>
      </c>
      <c r="C32" s="23">
        <f t="shared" si="0"/>
        <v>240727.75999999998</v>
      </c>
      <c r="D32" s="23">
        <v>229264.58</v>
      </c>
      <c r="E32" s="23">
        <v>11463.18</v>
      </c>
      <c r="H32" s="22">
        <v>45957</v>
      </c>
      <c r="I32" s="23">
        <f t="shared" si="3"/>
        <v>229264.58000000039</v>
      </c>
      <c r="J32" s="23">
        <f t="shared" si="1"/>
        <v>240727.75999999998</v>
      </c>
      <c r="K32" s="23">
        <v>229264.58</v>
      </c>
      <c r="L32" s="23">
        <v>11463.18</v>
      </c>
    </row>
    <row r="33" spans="1:12" x14ac:dyDescent="0.3">
      <c r="A33" s="24"/>
      <c r="B33" s="25"/>
      <c r="C33" s="25"/>
      <c r="D33" s="25"/>
      <c r="E33" s="25"/>
      <c r="H33" s="24"/>
      <c r="I33" s="25"/>
      <c r="J33" s="25"/>
      <c r="K33" s="25"/>
      <c r="L33" s="25"/>
    </row>
    <row r="34" spans="1:12" x14ac:dyDescent="0.3">
      <c r="A34" s="26"/>
      <c r="B34" s="21"/>
      <c r="C34" s="21"/>
      <c r="D34" s="21"/>
      <c r="E34" s="21"/>
      <c r="H34" s="26"/>
      <c r="I34" s="21"/>
      <c r="J34" s="21"/>
      <c r="K34" s="21"/>
      <c r="L34" s="21"/>
    </row>
    <row r="35" spans="1:12" x14ac:dyDescent="0.3">
      <c r="A35" s="27" t="s">
        <v>96</v>
      </c>
      <c r="B35" s="28"/>
      <c r="C35" s="29">
        <f>SUM(C13:C34)</f>
        <v>4814555.1999999974</v>
      </c>
      <c r="D35" s="29">
        <f>SUM(D13:D34)</f>
        <v>3000000</v>
      </c>
      <c r="E35" s="29">
        <f>SUM(E13:E34)</f>
        <v>1814555.2000000002</v>
      </c>
      <c r="H35" s="27" t="s">
        <v>97</v>
      </c>
      <c r="I35" s="28"/>
      <c r="J35" s="29">
        <f>SUM(J13:J34)</f>
        <v>4814555.1999999974</v>
      </c>
      <c r="K35" s="29">
        <f>SUM(K13:K34)</f>
        <v>3000000</v>
      </c>
      <c r="L35" s="29">
        <f>SUM(L13:L34)</f>
        <v>1814555.2000000002</v>
      </c>
    </row>
    <row r="36" spans="1:12" x14ac:dyDescent="0.3">
      <c r="A36" s="25"/>
      <c r="B36" s="25"/>
      <c r="C36" s="25"/>
      <c r="D36" s="25"/>
      <c r="E36" s="25"/>
      <c r="H36" s="25"/>
      <c r="I36" s="25"/>
      <c r="J36" s="25"/>
      <c r="K36" s="25"/>
      <c r="L36" s="25"/>
    </row>
  </sheetData>
  <mergeCells count="1">
    <mergeCell ref="H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8" max="12" width="25.33203125" customWidth="1"/>
    <col min="257" max="261" width="25.33203125" customWidth="1"/>
    <col min="264" max="268" width="25.33203125" customWidth="1"/>
    <col min="513" max="517" width="25.33203125" customWidth="1"/>
    <col min="520" max="524" width="25.33203125" customWidth="1"/>
    <col min="769" max="773" width="25.33203125" customWidth="1"/>
    <col min="776" max="780" width="25.33203125" customWidth="1"/>
    <col min="1025" max="1029" width="25.33203125" customWidth="1"/>
    <col min="1032" max="1036" width="25.33203125" customWidth="1"/>
    <col min="1281" max="1285" width="25.33203125" customWidth="1"/>
    <col min="1288" max="1292" width="25.33203125" customWidth="1"/>
    <col min="1537" max="1541" width="25.33203125" customWidth="1"/>
    <col min="1544" max="1548" width="25.33203125" customWidth="1"/>
    <col min="1793" max="1797" width="25.33203125" customWidth="1"/>
    <col min="1800" max="1804" width="25.33203125" customWidth="1"/>
    <col min="2049" max="2053" width="25.33203125" customWidth="1"/>
    <col min="2056" max="2060" width="25.33203125" customWidth="1"/>
    <col min="2305" max="2309" width="25.33203125" customWidth="1"/>
    <col min="2312" max="2316" width="25.33203125" customWidth="1"/>
    <col min="2561" max="2565" width="25.33203125" customWidth="1"/>
    <col min="2568" max="2572" width="25.33203125" customWidth="1"/>
    <col min="2817" max="2821" width="25.33203125" customWidth="1"/>
    <col min="2824" max="2828" width="25.33203125" customWidth="1"/>
    <col min="3073" max="3077" width="25.33203125" customWidth="1"/>
    <col min="3080" max="3084" width="25.33203125" customWidth="1"/>
    <col min="3329" max="3333" width="25.33203125" customWidth="1"/>
    <col min="3336" max="3340" width="25.33203125" customWidth="1"/>
    <col min="3585" max="3589" width="25.33203125" customWidth="1"/>
    <col min="3592" max="3596" width="25.33203125" customWidth="1"/>
    <col min="3841" max="3845" width="25.33203125" customWidth="1"/>
    <col min="3848" max="3852" width="25.33203125" customWidth="1"/>
    <col min="4097" max="4101" width="25.33203125" customWidth="1"/>
    <col min="4104" max="4108" width="25.33203125" customWidth="1"/>
    <col min="4353" max="4357" width="25.33203125" customWidth="1"/>
    <col min="4360" max="4364" width="25.33203125" customWidth="1"/>
    <col min="4609" max="4613" width="25.33203125" customWidth="1"/>
    <col min="4616" max="4620" width="25.33203125" customWidth="1"/>
    <col min="4865" max="4869" width="25.33203125" customWidth="1"/>
    <col min="4872" max="4876" width="25.33203125" customWidth="1"/>
    <col min="5121" max="5125" width="25.33203125" customWidth="1"/>
    <col min="5128" max="5132" width="25.33203125" customWidth="1"/>
    <col min="5377" max="5381" width="25.33203125" customWidth="1"/>
    <col min="5384" max="5388" width="25.33203125" customWidth="1"/>
    <col min="5633" max="5637" width="25.33203125" customWidth="1"/>
    <col min="5640" max="5644" width="25.33203125" customWidth="1"/>
    <col min="5889" max="5893" width="25.33203125" customWidth="1"/>
    <col min="5896" max="5900" width="25.33203125" customWidth="1"/>
    <col min="6145" max="6149" width="25.33203125" customWidth="1"/>
    <col min="6152" max="6156" width="25.33203125" customWidth="1"/>
    <col min="6401" max="6405" width="25.33203125" customWidth="1"/>
    <col min="6408" max="6412" width="25.33203125" customWidth="1"/>
    <col min="6657" max="6661" width="25.33203125" customWidth="1"/>
    <col min="6664" max="6668" width="25.33203125" customWidth="1"/>
    <col min="6913" max="6917" width="25.33203125" customWidth="1"/>
    <col min="6920" max="6924" width="25.33203125" customWidth="1"/>
    <col min="7169" max="7173" width="25.33203125" customWidth="1"/>
    <col min="7176" max="7180" width="25.33203125" customWidth="1"/>
    <col min="7425" max="7429" width="25.33203125" customWidth="1"/>
    <col min="7432" max="7436" width="25.33203125" customWidth="1"/>
    <col min="7681" max="7685" width="25.33203125" customWidth="1"/>
    <col min="7688" max="7692" width="25.33203125" customWidth="1"/>
    <col min="7937" max="7941" width="25.33203125" customWidth="1"/>
    <col min="7944" max="7948" width="25.33203125" customWidth="1"/>
    <col min="8193" max="8197" width="25.33203125" customWidth="1"/>
    <col min="8200" max="8204" width="25.33203125" customWidth="1"/>
    <col min="8449" max="8453" width="25.33203125" customWidth="1"/>
    <col min="8456" max="8460" width="25.33203125" customWidth="1"/>
    <col min="8705" max="8709" width="25.33203125" customWidth="1"/>
    <col min="8712" max="8716" width="25.33203125" customWidth="1"/>
    <col min="8961" max="8965" width="25.33203125" customWidth="1"/>
    <col min="8968" max="8972" width="25.33203125" customWidth="1"/>
    <col min="9217" max="9221" width="25.33203125" customWidth="1"/>
    <col min="9224" max="9228" width="25.33203125" customWidth="1"/>
    <col min="9473" max="9477" width="25.33203125" customWidth="1"/>
    <col min="9480" max="9484" width="25.33203125" customWidth="1"/>
    <col min="9729" max="9733" width="25.33203125" customWidth="1"/>
    <col min="9736" max="9740" width="25.33203125" customWidth="1"/>
    <col min="9985" max="9989" width="25.33203125" customWidth="1"/>
    <col min="9992" max="9996" width="25.33203125" customWidth="1"/>
    <col min="10241" max="10245" width="25.33203125" customWidth="1"/>
    <col min="10248" max="10252" width="25.33203125" customWidth="1"/>
    <col min="10497" max="10501" width="25.33203125" customWidth="1"/>
    <col min="10504" max="10508" width="25.33203125" customWidth="1"/>
    <col min="10753" max="10757" width="25.33203125" customWidth="1"/>
    <col min="10760" max="10764" width="25.33203125" customWidth="1"/>
    <col min="11009" max="11013" width="25.33203125" customWidth="1"/>
    <col min="11016" max="11020" width="25.33203125" customWidth="1"/>
    <col min="11265" max="11269" width="25.33203125" customWidth="1"/>
    <col min="11272" max="11276" width="25.33203125" customWidth="1"/>
    <col min="11521" max="11525" width="25.33203125" customWidth="1"/>
    <col min="11528" max="11532" width="25.33203125" customWidth="1"/>
    <col min="11777" max="11781" width="25.33203125" customWidth="1"/>
    <col min="11784" max="11788" width="25.33203125" customWidth="1"/>
    <col min="12033" max="12037" width="25.33203125" customWidth="1"/>
    <col min="12040" max="12044" width="25.33203125" customWidth="1"/>
    <col min="12289" max="12293" width="25.33203125" customWidth="1"/>
    <col min="12296" max="12300" width="25.33203125" customWidth="1"/>
    <col min="12545" max="12549" width="25.33203125" customWidth="1"/>
    <col min="12552" max="12556" width="25.33203125" customWidth="1"/>
    <col min="12801" max="12805" width="25.33203125" customWidth="1"/>
    <col min="12808" max="12812" width="25.33203125" customWidth="1"/>
    <col min="13057" max="13061" width="25.33203125" customWidth="1"/>
    <col min="13064" max="13068" width="25.33203125" customWidth="1"/>
    <col min="13313" max="13317" width="25.33203125" customWidth="1"/>
    <col min="13320" max="13324" width="25.33203125" customWidth="1"/>
    <col min="13569" max="13573" width="25.33203125" customWidth="1"/>
    <col min="13576" max="13580" width="25.33203125" customWidth="1"/>
    <col min="13825" max="13829" width="25.33203125" customWidth="1"/>
    <col min="13832" max="13836" width="25.33203125" customWidth="1"/>
    <col min="14081" max="14085" width="25.33203125" customWidth="1"/>
    <col min="14088" max="14092" width="25.33203125" customWidth="1"/>
    <col min="14337" max="14341" width="25.33203125" customWidth="1"/>
    <col min="14344" max="14348" width="25.33203125" customWidth="1"/>
    <col min="14593" max="14597" width="25.33203125" customWidth="1"/>
    <col min="14600" max="14604" width="25.33203125" customWidth="1"/>
    <col min="14849" max="14853" width="25.33203125" customWidth="1"/>
    <col min="14856" max="14860" width="25.33203125" customWidth="1"/>
    <col min="15105" max="15109" width="25.33203125" customWidth="1"/>
    <col min="15112" max="15116" width="25.33203125" customWidth="1"/>
    <col min="15361" max="15365" width="25.33203125" customWidth="1"/>
    <col min="15368" max="15372" width="25.33203125" customWidth="1"/>
    <col min="15617" max="15621" width="25.33203125" customWidth="1"/>
    <col min="15624" max="15628" width="25.33203125" customWidth="1"/>
    <col min="15873" max="15877" width="25.33203125" customWidth="1"/>
    <col min="15880" max="15884" width="25.33203125" customWidth="1"/>
    <col min="16129" max="16133" width="25.33203125" customWidth="1"/>
    <col min="16136" max="16140" width="25.33203125" customWidth="1"/>
  </cols>
  <sheetData>
    <row r="1" spans="1:12" x14ac:dyDescent="0.3">
      <c r="A1" s="12" t="s">
        <v>71</v>
      </c>
      <c r="B1" s="12"/>
      <c r="C1" s="12"/>
      <c r="D1" s="12"/>
      <c r="E1" s="12"/>
      <c r="H1" s="77" t="s">
        <v>72</v>
      </c>
      <c r="I1" s="77"/>
      <c r="J1" s="77"/>
      <c r="K1" s="77"/>
      <c r="L1" s="77"/>
    </row>
    <row r="3" spans="1:12" ht="15.6" x14ac:dyDescent="0.3">
      <c r="A3" s="13" t="s">
        <v>98</v>
      </c>
      <c r="B3" s="14"/>
      <c r="C3" s="14"/>
      <c r="D3" s="14"/>
      <c r="E3" s="15"/>
      <c r="H3" s="13" t="s">
        <v>103</v>
      </c>
      <c r="I3" s="14"/>
      <c r="J3" s="14"/>
      <c r="K3" s="14"/>
      <c r="L3" s="15"/>
    </row>
    <row r="5" spans="1:12" x14ac:dyDescent="0.3">
      <c r="A5" s="16" t="s">
        <v>75</v>
      </c>
      <c r="C5" s="17">
        <v>4900000</v>
      </c>
      <c r="H5" s="16" t="s">
        <v>76</v>
      </c>
      <c r="J5" s="17">
        <v>4900000</v>
      </c>
    </row>
    <row r="6" spans="1:12" x14ac:dyDescent="0.3">
      <c r="A6" s="16" t="s">
        <v>100</v>
      </c>
      <c r="C6" s="18">
        <v>0.05</v>
      </c>
      <c r="H6" s="16" t="s">
        <v>101</v>
      </c>
      <c r="J6" s="18">
        <v>0.05</v>
      </c>
    </row>
    <row r="7" spans="1:12" x14ac:dyDescent="0.3">
      <c r="A7" s="16" t="s">
        <v>81</v>
      </c>
      <c r="C7" s="19" t="s">
        <v>82</v>
      </c>
      <c r="H7" s="16" t="s">
        <v>83</v>
      </c>
      <c r="J7" s="19" t="s">
        <v>84</v>
      </c>
    </row>
    <row r="8" spans="1:12" x14ac:dyDescent="0.3">
      <c r="A8" s="16" t="s">
        <v>85</v>
      </c>
      <c r="C8" s="19" t="s">
        <v>104</v>
      </c>
      <c r="H8" s="16" t="s">
        <v>86</v>
      </c>
      <c r="J8" s="19" t="s">
        <v>105</v>
      </c>
    </row>
    <row r="11" spans="1:12" x14ac:dyDescent="0.3">
      <c r="A11" s="20" t="s">
        <v>87</v>
      </c>
      <c r="B11" s="20" t="s">
        <v>88</v>
      </c>
      <c r="C11" s="20" t="s">
        <v>89</v>
      </c>
      <c r="D11" s="20" t="s">
        <v>90</v>
      </c>
      <c r="E11" s="20" t="s">
        <v>91</v>
      </c>
      <c r="H11" s="20" t="s">
        <v>92</v>
      </c>
      <c r="I11" s="20" t="s">
        <v>93</v>
      </c>
      <c r="J11" s="20" t="s">
        <v>94</v>
      </c>
      <c r="K11" s="20" t="s">
        <v>90</v>
      </c>
      <c r="L11" s="20" t="s">
        <v>95</v>
      </c>
    </row>
    <row r="12" spans="1:12" x14ac:dyDescent="0.3">
      <c r="A12" s="21"/>
      <c r="B12" s="21"/>
      <c r="C12" s="21"/>
      <c r="D12" s="21"/>
      <c r="E12" s="21"/>
      <c r="H12" s="21"/>
      <c r="I12" s="21"/>
      <c r="J12" s="21"/>
      <c r="K12" s="21"/>
      <c r="L12" s="21"/>
    </row>
    <row r="13" spans="1:12" x14ac:dyDescent="0.3">
      <c r="A13" s="22">
        <v>38345</v>
      </c>
      <c r="B13" s="23">
        <v>4900000</v>
      </c>
      <c r="C13" s="23">
        <f>D13+E13</f>
        <v>393188.68</v>
      </c>
      <c r="D13" s="23">
        <v>148188.68</v>
      </c>
      <c r="E13" s="23">
        <v>245000</v>
      </c>
      <c r="H13" s="22">
        <v>38345</v>
      </c>
      <c r="I13" s="23">
        <v>4900000</v>
      </c>
      <c r="J13" s="23">
        <f>K13+L13</f>
        <v>393188.68</v>
      </c>
      <c r="K13" s="23">
        <v>148188.68</v>
      </c>
      <c r="L13" s="23">
        <v>245000</v>
      </c>
    </row>
    <row r="14" spans="1:12" x14ac:dyDescent="0.3">
      <c r="A14" s="22">
        <v>38710</v>
      </c>
      <c r="B14" s="23">
        <f>B13-D13</f>
        <v>4751811.32</v>
      </c>
      <c r="C14" s="23">
        <f t="shared" ref="C14:C32" si="0">D14+E14</f>
        <v>393188.68</v>
      </c>
      <c r="D14" s="23">
        <v>155598.10999999999</v>
      </c>
      <c r="E14" s="23">
        <v>237590.57</v>
      </c>
      <c r="H14" s="22">
        <v>38710</v>
      </c>
      <c r="I14" s="23">
        <f>I13-K13</f>
        <v>4751811.32</v>
      </c>
      <c r="J14" s="23">
        <f t="shared" ref="J14:J32" si="1">K14+L14</f>
        <v>393188.68</v>
      </c>
      <c r="K14" s="23">
        <v>155598.10999999999</v>
      </c>
      <c r="L14" s="23">
        <v>237590.57</v>
      </c>
    </row>
    <row r="15" spans="1:12" x14ac:dyDescent="0.3">
      <c r="A15" s="22">
        <v>39075</v>
      </c>
      <c r="B15" s="23">
        <f t="shared" ref="B15:B32" si="2">B14-D14</f>
        <v>4596213.21</v>
      </c>
      <c r="C15" s="23">
        <f t="shared" si="0"/>
        <v>393188.68</v>
      </c>
      <c r="D15" s="23">
        <v>163378.01999999999</v>
      </c>
      <c r="E15" s="23">
        <v>229810.66</v>
      </c>
      <c r="H15" s="22">
        <v>39075</v>
      </c>
      <c r="I15" s="23">
        <f t="shared" ref="I15:I32" si="3">I14-K14</f>
        <v>4596213.21</v>
      </c>
      <c r="J15" s="23">
        <f t="shared" si="1"/>
        <v>393188.68</v>
      </c>
      <c r="K15" s="23">
        <v>163378.01999999999</v>
      </c>
      <c r="L15" s="23">
        <v>229810.66</v>
      </c>
    </row>
    <row r="16" spans="1:12" x14ac:dyDescent="0.3">
      <c r="A16" s="22">
        <v>39440</v>
      </c>
      <c r="B16" s="23">
        <f t="shared" si="2"/>
        <v>4432835.1900000004</v>
      </c>
      <c r="C16" s="23">
        <f t="shared" si="0"/>
        <v>393188.68000000005</v>
      </c>
      <c r="D16" s="23">
        <v>171546.92</v>
      </c>
      <c r="E16" s="23">
        <v>221641.76</v>
      </c>
      <c r="H16" s="22">
        <v>39440</v>
      </c>
      <c r="I16" s="23">
        <f t="shared" si="3"/>
        <v>4432835.1900000004</v>
      </c>
      <c r="J16" s="23">
        <f t="shared" si="1"/>
        <v>393188.68000000005</v>
      </c>
      <c r="K16" s="23">
        <v>171546.92</v>
      </c>
      <c r="L16" s="23">
        <v>221641.76</v>
      </c>
    </row>
    <row r="17" spans="1:12" x14ac:dyDescent="0.3">
      <c r="A17" s="22">
        <v>39806</v>
      </c>
      <c r="B17" s="23">
        <f t="shared" si="2"/>
        <v>4261288.2700000005</v>
      </c>
      <c r="C17" s="23">
        <f t="shared" si="0"/>
        <v>393188.67000000004</v>
      </c>
      <c r="D17" s="23">
        <v>180124.26</v>
      </c>
      <c r="E17" s="23">
        <v>213064.41</v>
      </c>
      <c r="H17" s="22">
        <v>39806</v>
      </c>
      <c r="I17" s="23">
        <f t="shared" si="3"/>
        <v>4261288.2700000005</v>
      </c>
      <c r="J17" s="23">
        <f t="shared" si="1"/>
        <v>393188.67000000004</v>
      </c>
      <c r="K17" s="23">
        <v>180124.26</v>
      </c>
      <c r="L17" s="23">
        <v>213064.41</v>
      </c>
    </row>
    <row r="18" spans="1:12" x14ac:dyDescent="0.3">
      <c r="A18" s="22">
        <v>40171</v>
      </c>
      <c r="B18" s="23">
        <f t="shared" si="2"/>
        <v>4081164.0100000007</v>
      </c>
      <c r="C18" s="23">
        <f t="shared" si="0"/>
        <v>393188.68000000005</v>
      </c>
      <c r="D18" s="23">
        <v>189130.48</v>
      </c>
      <c r="E18" s="23">
        <v>204058.2</v>
      </c>
      <c r="H18" s="22">
        <v>40171</v>
      </c>
      <c r="I18" s="23">
        <f t="shared" si="3"/>
        <v>4081164.0100000007</v>
      </c>
      <c r="J18" s="23">
        <f t="shared" si="1"/>
        <v>393188.68000000005</v>
      </c>
      <c r="K18" s="23">
        <v>189130.48</v>
      </c>
      <c r="L18" s="23">
        <v>204058.2</v>
      </c>
    </row>
    <row r="19" spans="1:12" x14ac:dyDescent="0.3">
      <c r="A19" s="22">
        <v>40536</v>
      </c>
      <c r="B19" s="23">
        <f t="shared" si="2"/>
        <v>3892033.5300000007</v>
      </c>
      <c r="C19" s="23">
        <f t="shared" si="0"/>
        <v>393188.68</v>
      </c>
      <c r="D19" s="23">
        <v>198587</v>
      </c>
      <c r="E19" s="23">
        <v>194601.68</v>
      </c>
      <c r="H19" s="22">
        <v>40536</v>
      </c>
      <c r="I19" s="23">
        <f t="shared" si="3"/>
        <v>3892033.5300000007</v>
      </c>
      <c r="J19" s="23">
        <f t="shared" si="1"/>
        <v>393188.68</v>
      </c>
      <c r="K19" s="23">
        <v>198587</v>
      </c>
      <c r="L19" s="23">
        <v>194601.68</v>
      </c>
    </row>
    <row r="20" spans="1:12" x14ac:dyDescent="0.3">
      <c r="A20" s="22">
        <v>40901</v>
      </c>
      <c r="B20" s="23">
        <f t="shared" si="2"/>
        <v>3693446.5300000007</v>
      </c>
      <c r="C20" s="23">
        <f t="shared" si="0"/>
        <v>393188.68</v>
      </c>
      <c r="D20" s="23">
        <v>208516.35</v>
      </c>
      <c r="E20" s="23">
        <v>184672.33</v>
      </c>
      <c r="H20" s="22">
        <v>40901</v>
      </c>
      <c r="I20" s="23">
        <f t="shared" si="3"/>
        <v>3693446.5300000007</v>
      </c>
      <c r="J20" s="23">
        <f t="shared" si="1"/>
        <v>393188.68</v>
      </c>
      <c r="K20" s="23">
        <v>208516.35</v>
      </c>
      <c r="L20" s="23">
        <v>184672.33</v>
      </c>
    </row>
    <row r="21" spans="1:12" x14ac:dyDescent="0.3">
      <c r="A21" s="22">
        <v>41267</v>
      </c>
      <c r="B21" s="23">
        <f t="shared" si="2"/>
        <v>3484930.1800000006</v>
      </c>
      <c r="C21" s="23">
        <f t="shared" si="0"/>
        <v>393188.68000000005</v>
      </c>
      <c r="D21" s="23">
        <v>218942.17</v>
      </c>
      <c r="E21" s="23">
        <v>174246.51</v>
      </c>
      <c r="H21" s="22">
        <v>41267</v>
      </c>
      <c r="I21" s="23">
        <f t="shared" si="3"/>
        <v>3484930.1800000006</v>
      </c>
      <c r="J21" s="23">
        <f t="shared" si="1"/>
        <v>393188.68000000005</v>
      </c>
      <c r="K21" s="23">
        <v>218942.17</v>
      </c>
      <c r="L21" s="23">
        <v>174246.51</v>
      </c>
    </row>
    <row r="22" spans="1:12" x14ac:dyDescent="0.3">
      <c r="A22" s="22">
        <v>41632</v>
      </c>
      <c r="B22" s="23">
        <f t="shared" si="2"/>
        <v>3265988.0100000007</v>
      </c>
      <c r="C22" s="23">
        <f t="shared" si="0"/>
        <v>393188.68</v>
      </c>
      <c r="D22" s="23">
        <v>229889.28</v>
      </c>
      <c r="E22" s="23">
        <v>163299.4</v>
      </c>
      <c r="H22" s="22">
        <v>41632</v>
      </c>
      <c r="I22" s="23">
        <f t="shared" si="3"/>
        <v>3265988.0100000007</v>
      </c>
      <c r="J22" s="23">
        <f t="shared" si="1"/>
        <v>393188.68</v>
      </c>
      <c r="K22" s="23">
        <v>229889.28</v>
      </c>
      <c r="L22" s="23">
        <v>163299.4</v>
      </c>
    </row>
    <row r="23" spans="1:12" x14ac:dyDescent="0.3">
      <c r="A23" s="22">
        <v>41997</v>
      </c>
      <c r="B23" s="23">
        <f t="shared" si="2"/>
        <v>3036098.7300000009</v>
      </c>
      <c r="C23" s="23">
        <f t="shared" si="0"/>
        <v>393188.68</v>
      </c>
      <c r="D23" s="23">
        <v>241383.74</v>
      </c>
      <c r="E23" s="23">
        <v>151804.94</v>
      </c>
      <c r="H23" s="22">
        <v>41997</v>
      </c>
      <c r="I23" s="23">
        <f t="shared" si="3"/>
        <v>3036098.7300000009</v>
      </c>
      <c r="J23" s="23">
        <f t="shared" si="1"/>
        <v>393188.68</v>
      </c>
      <c r="K23" s="23">
        <v>241383.74</v>
      </c>
      <c r="L23" s="23">
        <v>151804.94</v>
      </c>
    </row>
    <row r="24" spans="1:12" x14ac:dyDescent="0.3">
      <c r="A24" s="22">
        <v>42362</v>
      </c>
      <c r="B24" s="23">
        <f t="shared" si="2"/>
        <v>2794714.9900000012</v>
      </c>
      <c r="C24" s="23">
        <f t="shared" si="0"/>
        <v>393188.68</v>
      </c>
      <c r="D24" s="23">
        <v>253452.93</v>
      </c>
      <c r="E24" s="23">
        <v>139735.75</v>
      </c>
      <c r="H24" s="22">
        <v>42362</v>
      </c>
      <c r="I24" s="23">
        <f t="shared" si="3"/>
        <v>2794714.9900000012</v>
      </c>
      <c r="J24" s="23">
        <f t="shared" si="1"/>
        <v>393188.68</v>
      </c>
      <c r="K24" s="23">
        <v>253452.93</v>
      </c>
      <c r="L24" s="23">
        <v>139735.75</v>
      </c>
    </row>
    <row r="25" spans="1:12" x14ac:dyDescent="0.3">
      <c r="A25" s="22">
        <v>42728</v>
      </c>
      <c r="B25" s="23">
        <f t="shared" si="2"/>
        <v>2541262.060000001</v>
      </c>
      <c r="C25" s="23">
        <f t="shared" si="0"/>
        <v>393188.67000000004</v>
      </c>
      <c r="D25" s="23">
        <v>266125.57</v>
      </c>
      <c r="E25" s="23">
        <v>127063.1</v>
      </c>
      <c r="H25" s="22">
        <v>42728</v>
      </c>
      <c r="I25" s="23">
        <f t="shared" si="3"/>
        <v>2541262.060000001</v>
      </c>
      <c r="J25" s="23">
        <f t="shared" si="1"/>
        <v>393188.67000000004</v>
      </c>
      <c r="K25" s="23">
        <v>266125.57</v>
      </c>
      <c r="L25" s="23">
        <v>127063.1</v>
      </c>
    </row>
    <row r="26" spans="1:12" x14ac:dyDescent="0.3">
      <c r="A26" s="22">
        <v>43093</v>
      </c>
      <c r="B26" s="23">
        <f t="shared" si="2"/>
        <v>2275136.4900000012</v>
      </c>
      <c r="C26" s="23">
        <f t="shared" si="0"/>
        <v>393188.68</v>
      </c>
      <c r="D26" s="23">
        <v>279431.84999999998</v>
      </c>
      <c r="E26" s="23">
        <v>113756.83</v>
      </c>
      <c r="H26" s="22">
        <v>43093</v>
      </c>
      <c r="I26" s="23">
        <f t="shared" si="3"/>
        <v>2275136.4900000012</v>
      </c>
      <c r="J26" s="23">
        <f t="shared" si="1"/>
        <v>393188.68</v>
      </c>
      <c r="K26" s="23">
        <v>279431.84999999998</v>
      </c>
      <c r="L26" s="23">
        <v>113756.83</v>
      </c>
    </row>
    <row r="27" spans="1:12" x14ac:dyDescent="0.3">
      <c r="A27" s="22">
        <v>43458</v>
      </c>
      <c r="B27" s="23">
        <f t="shared" si="2"/>
        <v>1995704.6400000011</v>
      </c>
      <c r="C27" s="23">
        <f t="shared" si="0"/>
        <v>393188.67</v>
      </c>
      <c r="D27" s="23">
        <v>293403.44</v>
      </c>
      <c r="E27" s="23">
        <v>99785.23</v>
      </c>
      <c r="H27" s="22">
        <v>43458</v>
      </c>
      <c r="I27" s="23">
        <f t="shared" si="3"/>
        <v>1995704.6400000011</v>
      </c>
      <c r="J27" s="23">
        <f t="shared" si="1"/>
        <v>393188.67</v>
      </c>
      <c r="K27" s="23">
        <v>293403.44</v>
      </c>
      <c r="L27" s="23">
        <v>99785.23</v>
      </c>
    </row>
    <row r="28" spans="1:12" x14ac:dyDescent="0.3">
      <c r="A28" s="22">
        <v>43823</v>
      </c>
      <c r="B28" s="23">
        <f t="shared" si="2"/>
        <v>1702301.2000000011</v>
      </c>
      <c r="C28" s="23">
        <f t="shared" si="0"/>
        <v>393188.68</v>
      </c>
      <c r="D28" s="23">
        <v>308073.62</v>
      </c>
      <c r="E28" s="23">
        <v>85115.06</v>
      </c>
      <c r="H28" s="22">
        <v>43823</v>
      </c>
      <c r="I28" s="23">
        <f t="shared" si="3"/>
        <v>1702301.2000000011</v>
      </c>
      <c r="J28" s="23">
        <f t="shared" si="1"/>
        <v>393188.68</v>
      </c>
      <c r="K28" s="23">
        <v>308073.62</v>
      </c>
      <c r="L28" s="23">
        <v>85115.06</v>
      </c>
    </row>
    <row r="29" spans="1:12" x14ac:dyDescent="0.3">
      <c r="A29" s="22">
        <v>44189</v>
      </c>
      <c r="B29" s="23">
        <f t="shared" si="2"/>
        <v>1394227.580000001</v>
      </c>
      <c r="C29" s="23">
        <f t="shared" si="0"/>
        <v>393188.68</v>
      </c>
      <c r="D29" s="23">
        <v>323477.3</v>
      </c>
      <c r="E29" s="23">
        <v>69711.38</v>
      </c>
      <c r="H29" s="22">
        <v>44189</v>
      </c>
      <c r="I29" s="23">
        <f t="shared" si="3"/>
        <v>1394227.580000001</v>
      </c>
      <c r="J29" s="23">
        <f t="shared" si="1"/>
        <v>393188.68</v>
      </c>
      <c r="K29" s="23">
        <v>323477.3</v>
      </c>
      <c r="L29" s="23">
        <v>69711.38</v>
      </c>
    </row>
    <row r="30" spans="1:12" x14ac:dyDescent="0.3">
      <c r="A30" s="22">
        <v>44554</v>
      </c>
      <c r="B30" s="23">
        <f t="shared" si="2"/>
        <v>1070750.280000001</v>
      </c>
      <c r="C30" s="23">
        <f t="shared" si="0"/>
        <v>393188.67</v>
      </c>
      <c r="D30" s="23">
        <v>339651.16</v>
      </c>
      <c r="E30" s="23">
        <v>53537.51</v>
      </c>
      <c r="H30" s="22">
        <v>44554</v>
      </c>
      <c r="I30" s="23">
        <f t="shared" si="3"/>
        <v>1070750.280000001</v>
      </c>
      <c r="J30" s="23">
        <f t="shared" si="1"/>
        <v>393188.67</v>
      </c>
      <c r="K30" s="23">
        <v>339651.16</v>
      </c>
      <c r="L30" s="23">
        <v>53537.51</v>
      </c>
    </row>
    <row r="31" spans="1:12" x14ac:dyDescent="0.3">
      <c r="A31" s="22">
        <v>44919</v>
      </c>
      <c r="B31" s="23">
        <f t="shared" si="2"/>
        <v>731099.12000000104</v>
      </c>
      <c r="C31" s="23">
        <f t="shared" si="0"/>
        <v>393188.68</v>
      </c>
      <c r="D31" s="23">
        <v>356633.72</v>
      </c>
      <c r="E31" s="23">
        <v>36554.959999999999</v>
      </c>
      <c r="H31" s="22">
        <v>44919</v>
      </c>
      <c r="I31" s="23">
        <f t="shared" si="3"/>
        <v>731099.12000000104</v>
      </c>
      <c r="J31" s="23">
        <f t="shared" si="1"/>
        <v>393188.68</v>
      </c>
      <c r="K31" s="23">
        <v>356633.72</v>
      </c>
      <c r="L31" s="23">
        <v>36554.959999999999</v>
      </c>
    </row>
    <row r="32" spans="1:12" x14ac:dyDescent="0.3">
      <c r="A32" s="22">
        <v>45284</v>
      </c>
      <c r="B32" s="23">
        <f t="shared" si="2"/>
        <v>374465.40000000107</v>
      </c>
      <c r="C32" s="23">
        <f t="shared" si="0"/>
        <v>393188.68</v>
      </c>
      <c r="D32" s="23">
        <v>374465.41</v>
      </c>
      <c r="E32" s="23">
        <v>18723.27</v>
      </c>
      <c r="H32" s="22">
        <v>45284</v>
      </c>
      <c r="I32" s="23">
        <f t="shared" si="3"/>
        <v>374465.40000000107</v>
      </c>
      <c r="J32" s="23">
        <f t="shared" si="1"/>
        <v>393188.68</v>
      </c>
      <c r="K32" s="23">
        <v>374465.41</v>
      </c>
      <c r="L32" s="23">
        <v>18723.27</v>
      </c>
    </row>
    <row r="33" spans="1:12" x14ac:dyDescent="0.3">
      <c r="A33" s="24"/>
      <c r="B33" s="25"/>
      <c r="C33" s="25"/>
      <c r="D33" s="25"/>
      <c r="E33" s="25"/>
      <c r="H33" s="24"/>
      <c r="I33" s="25"/>
      <c r="J33" s="25"/>
      <c r="K33" s="25"/>
      <c r="L33" s="25"/>
    </row>
    <row r="34" spans="1:12" x14ac:dyDescent="0.3">
      <c r="A34" s="26"/>
      <c r="B34" s="21"/>
      <c r="C34" s="21"/>
      <c r="D34" s="21"/>
      <c r="E34" s="21"/>
      <c r="H34" s="26"/>
      <c r="I34" s="21"/>
      <c r="J34" s="21"/>
      <c r="K34" s="21"/>
      <c r="L34" s="21"/>
    </row>
    <row r="35" spans="1:12" x14ac:dyDescent="0.3">
      <c r="A35" s="27" t="s">
        <v>96</v>
      </c>
      <c r="B35" s="28"/>
      <c r="C35" s="29">
        <f>SUM(C13:C34)</f>
        <v>7863773.5599999987</v>
      </c>
      <c r="D35" s="29">
        <f>SUM(D13:D34)</f>
        <v>4900000.01</v>
      </c>
      <c r="E35" s="29">
        <f>SUM(E13:E34)</f>
        <v>2963773.55</v>
      </c>
      <c r="H35" s="27" t="s">
        <v>97</v>
      </c>
      <c r="I35" s="28"/>
      <c r="J35" s="29">
        <f>SUM(J13:J34)</f>
        <v>7863773.5599999987</v>
      </c>
      <c r="K35" s="29">
        <f>SUM(K13:K34)</f>
        <v>4900000.01</v>
      </c>
      <c r="L35" s="29">
        <f>SUM(L13:L34)</f>
        <v>2963773.55</v>
      </c>
    </row>
    <row r="36" spans="1:12" x14ac:dyDescent="0.3">
      <c r="A36" s="25"/>
      <c r="B36" s="25"/>
      <c r="C36" s="25"/>
      <c r="D36" s="25"/>
      <c r="E36" s="25"/>
      <c r="H36" s="25"/>
      <c r="I36" s="25"/>
      <c r="J36" s="25"/>
      <c r="K36" s="25"/>
      <c r="L36" s="25"/>
    </row>
  </sheetData>
  <mergeCells count="1">
    <mergeCell ref="H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8" max="12" width="25.33203125" customWidth="1"/>
    <col min="257" max="261" width="25.33203125" customWidth="1"/>
    <col min="264" max="268" width="25.33203125" customWidth="1"/>
    <col min="513" max="517" width="25.33203125" customWidth="1"/>
    <col min="520" max="524" width="25.33203125" customWidth="1"/>
    <col min="769" max="773" width="25.33203125" customWidth="1"/>
    <col min="776" max="780" width="25.33203125" customWidth="1"/>
    <col min="1025" max="1029" width="25.33203125" customWidth="1"/>
    <col min="1032" max="1036" width="25.33203125" customWidth="1"/>
    <col min="1281" max="1285" width="25.33203125" customWidth="1"/>
    <col min="1288" max="1292" width="25.33203125" customWidth="1"/>
    <col min="1537" max="1541" width="25.33203125" customWidth="1"/>
    <col min="1544" max="1548" width="25.33203125" customWidth="1"/>
    <col min="1793" max="1797" width="25.33203125" customWidth="1"/>
    <col min="1800" max="1804" width="25.33203125" customWidth="1"/>
    <col min="2049" max="2053" width="25.33203125" customWidth="1"/>
    <col min="2056" max="2060" width="25.33203125" customWidth="1"/>
    <col min="2305" max="2309" width="25.33203125" customWidth="1"/>
    <col min="2312" max="2316" width="25.33203125" customWidth="1"/>
    <col min="2561" max="2565" width="25.33203125" customWidth="1"/>
    <col min="2568" max="2572" width="25.33203125" customWidth="1"/>
    <col min="2817" max="2821" width="25.33203125" customWidth="1"/>
    <col min="2824" max="2828" width="25.33203125" customWidth="1"/>
    <col min="3073" max="3077" width="25.33203125" customWidth="1"/>
    <col min="3080" max="3084" width="25.33203125" customWidth="1"/>
    <col min="3329" max="3333" width="25.33203125" customWidth="1"/>
    <col min="3336" max="3340" width="25.33203125" customWidth="1"/>
    <col min="3585" max="3589" width="25.33203125" customWidth="1"/>
    <col min="3592" max="3596" width="25.33203125" customWidth="1"/>
    <col min="3841" max="3845" width="25.33203125" customWidth="1"/>
    <col min="3848" max="3852" width="25.33203125" customWidth="1"/>
    <col min="4097" max="4101" width="25.33203125" customWidth="1"/>
    <col min="4104" max="4108" width="25.33203125" customWidth="1"/>
    <col min="4353" max="4357" width="25.33203125" customWidth="1"/>
    <col min="4360" max="4364" width="25.33203125" customWidth="1"/>
    <col min="4609" max="4613" width="25.33203125" customWidth="1"/>
    <col min="4616" max="4620" width="25.33203125" customWidth="1"/>
    <col min="4865" max="4869" width="25.33203125" customWidth="1"/>
    <col min="4872" max="4876" width="25.33203125" customWidth="1"/>
    <col min="5121" max="5125" width="25.33203125" customWidth="1"/>
    <col min="5128" max="5132" width="25.33203125" customWidth="1"/>
    <col min="5377" max="5381" width="25.33203125" customWidth="1"/>
    <col min="5384" max="5388" width="25.33203125" customWidth="1"/>
    <col min="5633" max="5637" width="25.33203125" customWidth="1"/>
    <col min="5640" max="5644" width="25.33203125" customWidth="1"/>
    <col min="5889" max="5893" width="25.33203125" customWidth="1"/>
    <col min="5896" max="5900" width="25.33203125" customWidth="1"/>
    <col min="6145" max="6149" width="25.33203125" customWidth="1"/>
    <col min="6152" max="6156" width="25.33203125" customWidth="1"/>
    <col min="6401" max="6405" width="25.33203125" customWidth="1"/>
    <col min="6408" max="6412" width="25.33203125" customWidth="1"/>
    <col min="6657" max="6661" width="25.33203125" customWidth="1"/>
    <col min="6664" max="6668" width="25.33203125" customWidth="1"/>
    <col min="6913" max="6917" width="25.33203125" customWidth="1"/>
    <col min="6920" max="6924" width="25.33203125" customWidth="1"/>
    <col min="7169" max="7173" width="25.33203125" customWidth="1"/>
    <col min="7176" max="7180" width="25.33203125" customWidth="1"/>
    <col min="7425" max="7429" width="25.33203125" customWidth="1"/>
    <col min="7432" max="7436" width="25.33203125" customWidth="1"/>
    <col min="7681" max="7685" width="25.33203125" customWidth="1"/>
    <col min="7688" max="7692" width="25.33203125" customWidth="1"/>
    <col min="7937" max="7941" width="25.33203125" customWidth="1"/>
    <col min="7944" max="7948" width="25.33203125" customWidth="1"/>
    <col min="8193" max="8197" width="25.33203125" customWidth="1"/>
    <col min="8200" max="8204" width="25.33203125" customWidth="1"/>
    <col min="8449" max="8453" width="25.33203125" customWidth="1"/>
    <col min="8456" max="8460" width="25.33203125" customWidth="1"/>
    <col min="8705" max="8709" width="25.33203125" customWidth="1"/>
    <col min="8712" max="8716" width="25.33203125" customWidth="1"/>
    <col min="8961" max="8965" width="25.33203125" customWidth="1"/>
    <col min="8968" max="8972" width="25.33203125" customWidth="1"/>
    <col min="9217" max="9221" width="25.33203125" customWidth="1"/>
    <col min="9224" max="9228" width="25.33203125" customWidth="1"/>
    <col min="9473" max="9477" width="25.33203125" customWidth="1"/>
    <col min="9480" max="9484" width="25.33203125" customWidth="1"/>
    <col min="9729" max="9733" width="25.33203125" customWidth="1"/>
    <col min="9736" max="9740" width="25.33203125" customWidth="1"/>
    <col min="9985" max="9989" width="25.33203125" customWidth="1"/>
    <col min="9992" max="9996" width="25.33203125" customWidth="1"/>
    <col min="10241" max="10245" width="25.33203125" customWidth="1"/>
    <col min="10248" max="10252" width="25.33203125" customWidth="1"/>
    <col min="10497" max="10501" width="25.33203125" customWidth="1"/>
    <col min="10504" max="10508" width="25.33203125" customWidth="1"/>
    <col min="10753" max="10757" width="25.33203125" customWidth="1"/>
    <col min="10760" max="10764" width="25.33203125" customWidth="1"/>
    <col min="11009" max="11013" width="25.33203125" customWidth="1"/>
    <col min="11016" max="11020" width="25.33203125" customWidth="1"/>
    <col min="11265" max="11269" width="25.33203125" customWidth="1"/>
    <col min="11272" max="11276" width="25.33203125" customWidth="1"/>
    <col min="11521" max="11525" width="25.33203125" customWidth="1"/>
    <col min="11528" max="11532" width="25.33203125" customWidth="1"/>
    <col min="11777" max="11781" width="25.33203125" customWidth="1"/>
    <col min="11784" max="11788" width="25.33203125" customWidth="1"/>
    <col min="12033" max="12037" width="25.33203125" customWidth="1"/>
    <col min="12040" max="12044" width="25.33203125" customWidth="1"/>
    <col min="12289" max="12293" width="25.33203125" customWidth="1"/>
    <col min="12296" max="12300" width="25.33203125" customWidth="1"/>
    <col min="12545" max="12549" width="25.33203125" customWidth="1"/>
    <col min="12552" max="12556" width="25.33203125" customWidth="1"/>
    <col min="12801" max="12805" width="25.33203125" customWidth="1"/>
    <col min="12808" max="12812" width="25.33203125" customWidth="1"/>
    <col min="13057" max="13061" width="25.33203125" customWidth="1"/>
    <col min="13064" max="13068" width="25.33203125" customWidth="1"/>
    <col min="13313" max="13317" width="25.33203125" customWidth="1"/>
    <col min="13320" max="13324" width="25.33203125" customWidth="1"/>
    <col min="13569" max="13573" width="25.33203125" customWidth="1"/>
    <col min="13576" max="13580" width="25.33203125" customWidth="1"/>
    <col min="13825" max="13829" width="25.33203125" customWidth="1"/>
    <col min="13832" max="13836" width="25.33203125" customWidth="1"/>
    <col min="14081" max="14085" width="25.33203125" customWidth="1"/>
    <col min="14088" max="14092" width="25.33203125" customWidth="1"/>
    <col min="14337" max="14341" width="25.33203125" customWidth="1"/>
    <col min="14344" max="14348" width="25.33203125" customWidth="1"/>
    <col min="14593" max="14597" width="25.33203125" customWidth="1"/>
    <col min="14600" max="14604" width="25.33203125" customWidth="1"/>
    <col min="14849" max="14853" width="25.33203125" customWidth="1"/>
    <col min="14856" max="14860" width="25.33203125" customWidth="1"/>
    <col min="15105" max="15109" width="25.33203125" customWidth="1"/>
    <col min="15112" max="15116" width="25.33203125" customWidth="1"/>
    <col min="15361" max="15365" width="25.33203125" customWidth="1"/>
    <col min="15368" max="15372" width="25.33203125" customWidth="1"/>
    <col min="15617" max="15621" width="25.33203125" customWidth="1"/>
    <col min="15624" max="15628" width="25.33203125" customWidth="1"/>
    <col min="15873" max="15877" width="25.33203125" customWidth="1"/>
    <col min="15880" max="15884" width="25.33203125" customWidth="1"/>
    <col min="16129" max="16133" width="25.33203125" customWidth="1"/>
    <col min="16136" max="16140" width="25.33203125" customWidth="1"/>
  </cols>
  <sheetData>
    <row r="1" spans="1:12" x14ac:dyDescent="0.3">
      <c r="A1" s="12" t="s">
        <v>71</v>
      </c>
      <c r="B1" s="12"/>
      <c r="C1" s="12"/>
      <c r="D1" s="12"/>
      <c r="E1" s="12"/>
      <c r="H1" s="77" t="s">
        <v>72</v>
      </c>
      <c r="I1" s="77"/>
      <c r="J1" s="77"/>
      <c r="K1" s="77"/>
      <c r="L1" s="77"/>
    </row>
    <row r="3" spans="1:12" ht="15.6" x14ac:dyDescent="0.3">
      <c r="A3" s="13" t="s">
        <v>98</v>
      </c>
      <c r="B3" s="14"/>
      <c r="C3" s="14"/>
      <c r="D3" s="14"/>
      <c r="E3" s="15"/>
      <c r="H3" s="13" t="s">
        <v>103</v>
      </c>
      <c r="I3" s="14"/>
      <c r="J3" s="14"/>
      <c r="K3" s="14"/>
      <c r="L3" s="15"/>
    </row>
    <row r="5" spans="1:12" x14ac:dyDescent="0.3">
      <c r="A5" s="16" t="s">
        <v>75</v>
      </c>
      <c r="C5" s="17">
        <v>14800000</v>
      </c>
      <c r="H5" s="16" t="s">
        <v>76</v>
      </c>
      <c r="J5" s="17">
        <v>14800000</v>
      </c>
    </row>
    <row r="6" spans="1:12" x14ac:dyDescent="0.3">
      <c r="A6" s="16" t="s">
        <v>100</v>
      </c>
      <c r="C6" s="18">
        <v>0.05</v>
      </c>
      <c r="H6" s="16" t="s">
        <v>101</v>
      </c>
      <c r="J6" s="18">
        <v>0.05</v>
      </c>
    </row>
    <row r="7" spans="1:12" x14ac:dyDescent="0.3">
      <c r="A7" s="16" t="s">
        <v>81</v>
      </c>
      <c r="C7" s="19" t="s">
        <v>82</v>
      </c>
      <c r="H7" s="16" t="s">
        <v>83</v>
      </c>
      <c r="J7" s="19" t="s">
        <v>84</v>
      </c>
    </row>
    <row r="8" spans="1:12" x14ac:dyDescent="0.3">
      <c r="A8" s="16" t="s">
        <v>85</v>
      </c>
      <c r="C8" s="19" t="s">
        <v>104</v>
      </c>
      <c r="H8" s="16" t="s">
        <v>86</v>
      </c>
      <c r="J8" s="19" t="s">
        <v>105</v>
      </c>
    </row>
    <row r="11" spans="1:12" x14ac:dyDescent="0.3">
      <c r="A11" s="20" t="s">
        <v>87</v>
      </c>
      <c r="B11" s="20" t="s">
        <v>88</v>
      </c>
      <c r="C11" s="20" t="s">
        <v>89</v>
      </c>
      <c r="D11" s="20" t="s">
        <v>90</v>
      </c>
      <c r="E11" s="20" t="s">
        <v>91</v>
      </c>
      <c r="H11" s="20" t="s">
        <v>92</v>
      </c>
      <c r="I11" s="20" t="s">
        <v>93</v>
      </c>
      <c r="J11" s="20" t="s">
        <v>94</v>
      </c>
      <c r="K11" s="20" t="s">
        <v>90</v>
      </c>
      <c r="L11" s="20" t="s">
        <v>95</v>
      </c>
    </row>
    <row r="12" spans="1:12" x14ac:dyDescent="0.3">
      <c r="A12" s="21"/>
      <c r="B12" s="21"/>
      <c r="C12" s="21"/>
      <c r="D12" s="21"/>
      <c r="E12" s="21"/>
      <c r="H12" s="21"/>
      <c r="I12" s="21"/>
      <c r="J12" s="21"/>
      <c r="K12" s="21"/>
      <c r="L12" s="21"/>
    </row>
    <row r="13" spans="1:12" x14ac:dyDescent="0.3">
      <c r="A13" s="22">
        <v>37828</v>
      </c>
      <c r="B13" s="23">
        <v>14800000</v>
      </c>
      <c r="C13" s="23">
        <f>D13+E13</f>
        <v>1187590.29</v>
      </c>
      <c r="D13" s="23">
        <v>447590.29</v>
      </c>
      <c r="E13" s="23">
        <v>740000</v>
      </c>
      <c r="H13" s="22">
        <v>37828</v>
      </c>
      <c r="I13" s="23">
        <v>14800000</v>
      </c>
      <c r="J13" s="23">
        <f>K13+L13</f>
        <v>1187590.29</v>
      </c>
      <c r="K13" s="23">
        <v>447590.29</v>
      </c>
      <c r="L13" s="23">
        <v>740000</v>
      </c>
    </row>
    <row r="14" spans="1:12" x14ac:dyDescent="0.3">
      <c r="A14" s="22">
        <v>38194</v>
      </c>
      <c r="B14" s="23">
        <f>B13-D13</f>
        <v>14352409.710000001</v>
      </c>
      <c r="C14" s="23">
        <f t="shared" ref="C14:C32" si="0">D14+E14</f>
        <v>1187590.29</v>
      </c>
      <c r="D14" s="23">
        <v>469969.8</v>
      </c>
      <c r="E14" s="23">
        <v>717620.49</v>
      </c>
      <c r="H14" s="22">
        <v>38194</v>
      </c>
      <c r="I14" s="23">
        <f>I13-K13</f>
        <v>14352409.710000001</v>
      </c>
      <c r="J14" s="23">
        <f t="shared" ref="J14:J32" si="1">K14+L14</f>
        <v>1187590.29</v>
      </c>
      <c r="K14" s="23">
        <v>469969.8</v>
      </c>
      <c r="L14" s="23">
        <v>717620.49</v>
      </c>
    </row>
    <row r="15" spans="1:12" x14ac:dyDescent="0.3">
      <c r="A15" s="22">
        <v>38559</v>
      </c>
      <c r="B15" s="23">
        <f t="shared" ref="B15:B32" si="2">B14-D14</f>
        <v>13882439.91</v>
      </c>
      <c r="C15" s="23">
        <f t="shared" si="0"/>
        <v>1187590.29</v>
      </c>
      <c r="D15" s="23">
        <v>493468.29</v>
      </c>
      <c r="E15" s="23">
        <v>694122</v>
      </c>
      <c r="H15" s="22">
        <v>38559</v>
      </c>
      <c r="I15" s="23">
        <f t="shared" ref="I15:I32" si="3">I14-K14</f>
        <v>13882439.91</v>
      </c>
      <c r="J15" s="23">
        <f t="shared" si="1"/>
        <v>1187590.29</v>
      </c>
      <c r="K15" s="23">
        <v>493468.29</v>
      </c>
      <c r="L15" s="23">
        <v>694122</v>
      </c>
    </row>
    <row r="16" spans="1:12" x14ac:dyDescent="0.3">
      <c r="A16" s="22">
        <v>38924</v>
      </c>
      <c r="B16" s="23">
        <f t="shared" si="2"/>
        <v>13388971.620000001</v>
      </c>
      <c r="C16" s="23">
        <f t="shared" si="0"/>
        <v>1187590.29</v>
      </c>
      <c r="D16" s="23">
        <v>518141.71</v>
      </c>
      <c r="E16" s="23">
        <v>669448.57999999996</v>
      </c>
      <c r="H16" s="22">
        <v>38924</v>
      </c>
      <c r="I16" s="23">
        <f t="shared" si="3"/>
        <v>13388971.620000001</v>
      </c>
      <c r="J16" s="23">
        <f t="shared" si="1"/>
        <v>1187590.29</v>
      </c>
      <c r="K16" s="23">
        <v>518141.71</v>
      </c>
      <c r="L16" s="23">
        <v>669448.57999999996</v>
      </c>
    </row>
    <row r="17" spans="1:12" x14ac:dyDescent="0.3">
      <c r="A17" s="22">
        <v>39289</v>
      </c>
      <c r="B17" s="23">
        <f t="shared" si="2"/>
        <v>12870829.91</v>
      </c>
      <c r="C17" s="23">
        <f t="shared" si="0"/>
        <v>1187590.29</v>
      </c>
      <c r="D17" s="23">
        <v>544048.80000000005</v>
      </c>
      <c r="E17" s="23">
        <v>643541.49</v>
      </c>
      <c r="H17" s="22">
        <v>39289</v>
      </c>
      <c r="I17" s="23">
        <f t="shared" si="3"/>
        <v>12870829.91</v>
      </c>
      <c r="J17" s="23">
        <f t="shared" si="1"/>
        <v>1187590.29</v>
      </c>
      <c r="K17" s="23">
        <v>544048.80000000005</v>
      </c>
      <c r="L17" s="23">
        <v>643541.49</v>
      </c>
    </row>
    <row r="18" spans="1:12" x14ac:dyDescent="0.3">
      <c r="A18" s="22">
        <v>39655</v>
      </c>
      <c r="B18" s="23">
        <f t="shared" si="2"/>
        <v>12326781.109999999</v>
      </c>
      <c r="C18" s="23">
        <f t="shared" si="0"/>
        <v>1187590.3</v>
      </c>
      <c r="D18" s="23">
        <v>571251.24</v>
      </c>
      <c r="E18" s="23">
        <v>616339.06000000006</v>
      </c>
      <c r="H18" s="22">
        <v>39655</v>
      </c>
      <c r="I18" s="23">
        <f t="shared" si="3"/>
        <v>12326781.109999999</v>
      </c>
      <c r="J18" s="23">
        <f t="shared" si="1"/>
        <v>1187590.3</v>
      </c>
      <c r="K18" s="23">
        <v>571251.24</v>
      </c>
      <c r="L18" s="23">
        <v>616339.06000000006</v>
      </c>
    </row>
    <row r="19" spans="1:12" x14ac:dyDescent="0.3">
      <c r="A19" s="22">
        <v>40020</v>
      </c>
      <c r="B19" s="23">
        <f t="shared" si="2"/>
        <v>11755529.869999999</v>
      </c>
      <c r="C19" s="23">
        <f t="shared" si="0"/>
        <v>1187590.29</v>
      </c>
      <c r="D19" s="23">
        <v>599813.80000000005</v>
      </c>
      <c r="E19" s="23">
        <v>587776.49</v>
      </c>
      <c r="H19" s="22">
        <v>40020</v>
      </c>
      <c r="I19" s="23">
        <f t="shared" si="3"/>
        <v>11755529.869999999</v>
      </c>
      <c r="J19" s="23">
        <f t="shared" si="1"/>
        <v>1187590.29</v>
      </c>
      <c r="K19" s="23">
        <v>599813.80000000005</v>
      </c>
      <c r="L19" s="23">
        <v>587776.49</v>
      </c>
    </row>
    <row r="20" spans="1:12" x14ac:dyDescent="0.3">
      <c r="A20" s="22">
        <v>40385</v>
      </c>
      <c r="B20" s="23">
        <f t="shared" si="2"/>
        <v>11155716.069999998</v>
      </c>
      <c r="C20" s="23">
        <f t="shared" si="0"/>
        <v>1187590.29</v>
      </c>
      <c r="D20" s="23">
        <v>629804.49</v>
      </c>
      <c r="E20" s="23">
        <v>557785.80000000005</v>
      </c>
      <c r="H20" s="22">
        <v>40385</v>
      </c>
      <c r="I20" s="23">
        <f t="shared" si="3"/>
        <v>11155716.069999998</v>
      </c>
      <c r="J20" s="23">
        <f t="shared" si="1"/>
        <v>1187590.29</v>
      </c>
      <c r="K20" s="23">
        <v>629804.49</v>
      </c>
      <c r="L20" s="23">
        <v>557785.80000000005</v>
      </c>
    </row>
    <row r="21" spans="1:12" x14ac:dyDescent="0.3">
      <c r="A21" s="22">
        <v>40750</v>
      </c>
      <c r="B21" s="23">
        <f t="shared" si="2"/>
        <v>10525911.579999998</v>
      </c>
      <c r="C21" s="23">
        <f t="shared" si="0"/>
        <v>1187590.29</v>
      </c>
      <c r="D21" s="23">
        <v>661294.71</v>
      </c>
      <c r="E21" s="23">
        <v>526295.57999999996</v>
      </c>
      <c r="H21" s="22">
        <v>40750</v>
      </c>
      <c r="I21" s="23">
        <f t="shared" si="3"/>
        <v>10525911.579999998</v>
      </c>
      <c r="J21" s="23">
        <f t="shared" si="1"/>
        <v>1187590.29</v>
      </c>
      <c r="K21" s="23">
        <v>661294.71</v>
      </c>
      <c r="L21" s="23">
        <v>526295.57999999996</v>
      </c>
    </row>
    <row r="22" spans="1:12" x14ac:dyDescent="0.3">
      <c r="A22" s="22">
        <v>41116</v>
      </c>
      <c r="B22" s="23">
        <f t="shared" si="2"/>
        <v>9864616.8699999973</v>
      </c>
      <c r="C22" s="23">
        <f t="shared" si="0"/>
        <v>1187590.29</v>
      </c>
      <c r="D22" s="23">
        <v>694359.45</v>
      </c>
      <c r="E22" s="23">
        <v>493230.84</v>
      </c>
      <c r="H22" s="22">
        <v>41116</v>
      </c>
      <c r="I22" s="23">
        <f t="shared" si="3"/>
        <v>9864616.8699999973</v>
      </c>
      <c r="J22" s="23">
        <f t="shared" si="1"/>
        <v>1187590.29</v>
      </c>
      <c r="K22" s="23">
        <v>694359.45</v>
      </c>
      <c r="L22" s="23">
        <v>493230.84</v>
      </c>
    </row>
    <row r="23" spans="1:12" x14ac:dyDescent="0.3">
      <c r="A23" s="22">
        <v>41481</v>
      </c>
      <c r="B23" s="23">
        <f t="shared" si="2"/>
        <v>9170257.4199999981</v>
      </c>
      <c r="C23" s="23">
        <f t="shared" si="0"/>
        <v>1187590.29</v>
      </c>
      <c r="D23" s="23">
        <v>729077.42</v>
      </c>
      <c r="E23" s="23">
        <v>458512.87</v>
      </c>
      <c r="H23" s="22">
        <v>41481</v>
      </c>
      <c r="I23" s="23">
        <f t="shared" si="3"/>
        <v>9170257.4199999981</v>
      </c>
      <c r="J23" s="23">
        <f t="shared" si="1"/>
        <v>1187590.29</v>
      </c>
      <c r="K23" s="23">
        <v>729077.42</v>
      </c>
      <c r="L23" s="23">
        <v>458512.87</v>
      </c>
    </row>
    <row r="24" spans="1:12" x14ac:dyDescent="0.3">
      <c r="A24" s="22">
        <v>41846</v>
      </c>
      <c r="B24" s="23">
        <f t="shared" si="2"/>
        <v>8441179.9999999981</v>
      </c>
      <c r="C24" s="23">
        <f t="shared" si="0"/>
        <v>1187590.29</v>
      </c>
      <c r="D24" s="23">
        <v>765531.29</v>
      </c>
      <c r="E24" s="23">
        <v>422059</v>
      </c>
      <c r="H24" s="22">
        <v>41846</v>
      </c>
      <c r="I24" s="23">
        <f t="shared" si="3"/>
        <v>8441179.9999999981</v>
      </c>
      <c r="J24" s="23">
        <f t="shared" si="1"/>
        <v>1187590.29</v>
      </c>
      <c r="K24" s="23">
        <v>765531.29</v>
      </c>
      <c r="L24" s="23">
        <v>422059</v>
      </c>
    </row>
    <row r="25" spans="1:12" x14ac:dyDescent="0.3">
      <c r="A25" s="22">
        <v>42211</v>
      </c>
      <c r="B25" s="23">
        <f t="shared" si="2"/>
        <v>7675648.7099999981</v>
      </c>
      <c r="C25" s="23">
        <f t="shared" si="0"/>
        <v>1187590.29</v>
      </c>
      <c r="D25" s="23">
        <v>803807.85</v>
      </c>
      <c r="E25" s="23">
        <v>383782.44</v>
      </c>
      <c r="H25" s="22">
        <v>42211</v>
      </c>
      <c r="I25" s="23">
        <f t="shared" si="3"/>
        <v>7675648.7099999981</v>
      </c>
      <c r="J25" s="23">
        <f t="shared" si="1"/>
        <v>1187590.29</v>
      </c>
      <c r="K25" s="23">
        <v>803807.85</v>
      </c>
      <c r="L25" s="23">
        <v>383782.44</v>
      </c>
    </row>
    <row r="26" spans="1:12" x14ac:dyDescent="0.3">
      <c r="A26" s="22">
        <v>42577</v>
      </c>
      <c r="B26" s="23">
        <f t="shared" si="2"/>
        <v>6871840.8599999985</v>
      </c>
      <c r="C26" s="23">
        <f t="shared" si="0"/>
        <v>1187590.29</v>
      </c>
      <c r="D26" s="23">
        <v>843998.25</v>
      </c>
      <c r="E26" s="23">
        <v>343592.04</v>
      </c>
      <c r="H26" s="22">
        <v>42577</v>
      </c>
      <c r="I26" s="23">
        <f t="shared" si="3"/>
        <v>6871840.8599999985</v>
      </c>
      <c r="J26" s="23">
        <f t="shared" si="1"/>
        <v>1187590.29</v>
      </c>
      <c r="K26" s="23">
        <v>843998.25</v>
      </c>
      <c r="L26" s="23">
        <v>343592.04</v>
      </c>
    </row>
    <row r="27" spans="1:12" x14ac:dyDescent="0.3">
      <c r="A27" s="22">
        <v>42942</v>
      </c>
      <c r="B27" s="23">
        <f t="shared" si="2"/>
        <v>6027842.6099999985</v>
      </c>
      <c r="C27" s="23">
        <f t="shared" si="0"/>
        <v>1187590.29</v>
      </c>
      <c r="D27" s="23">
        <v>886198.16</v>
      </c>
      <c r="E27" s="23">
        <v>301392.13</v>
      </c>
      <c r="H27" s="22">
        <v>42942</v>
      </c>
      <c r="I27" s="23">
        <f t="shared" si="3"/>
        <v>6027842.6099999985</v>
      </c>
      <c r="J27" s="23">
        <f t="shared" si="1"/>
        <v>1187590.29</v>
      </c>
      <c r="K27" s="23">
        <v>886198.16</v>
      </c>
      <c r="L27" s="23">
        <v>301392.13</v>
      </c>
    </row>
    <row r="28" spans="1:12" x14ac:dyDescent="0.3">
      <c r="A28" s="22">
        <v>43307</v>
      </c>
      <c r="B28" s="23">
        <f t="shared" si="2"/>
        <v>5141644.4499999983</v>
      </c>
      <c r="C28" s="23">
        <f t="shared" si="0"/>
        <v>1187590.29</v>
      </c>
      <c r="D28" s="23">
        <v>930508.07</v>
      </c>
      <c r="E28" s="23">
        <v>257082.22</v>
      </c>
      <c r="H28" s="22">
        <v>43307</v>
      </c>
      <c r="I28" s="23">
        <f t="shared" si="3"/>
        <v>5141644.4499999983</v>
      </c>
      <c r="J28" s="23">
        <f t="shared" si="1"/>
        <v>1187590.29</v>
      </c>
      <c r="K28" s="23">
        <v>930508.07</v>
      </c>
      <c r="L28" s="23">
        <v>257082.22</v>
      </c>
    </row>
    <row r="29" spans="1:12" x14ac:dyDescent="0.3">
      <c r="A29" s="22">
        <v>43672</v>
      </c>
      <c r="B29" s="23">
        <f t="shared" si="2"/>
        <v>4211136.379999998</v>
      </c>
      <c r="C29" s="23">
        <f t="shared" si="0"/>
        <v>1187590.29</v>
      </c>
      <c r="D29" s="23">
        <v>977033.47</v>
      </c>
      <c r="E29" s="23">
        <v>210556.82</v>
      </c>
      <c r="H29" s="22">
        <v>43672</v>
      </c>
      <c r="I29" s="23">
        <f t="shared" si="3"/>
        <v>4211136.379999998</v>
      </c>
      <c r="J29" s="23">
        <f t="shared" si="1"/>
        <v>1187590.29</v>
      </c>
      <c r="K29" s="23">
        <v>977033.47</v>
      </c>
      <c r="L29" s="23">
        <v>210556.82</v>
      </c>
    </row>
    <row r="30" spans="1:12" x14ac:dyDescent="0.3">
      <c r="A30" s="22">
        <v>44038</v>
      </c>
      <c r="B30" s="23">
        <f t="shared" si="2"/>
        <v>3234102.9099999983</v>
      </c>
      <c r="C30" s="23">
        <f t="shared" si="0"/>
        <v>1187590.29</v>
      </c>
      <c r="D30" s="23">
        <v>1025885.14</v>
      </c>
      <c r="E30" s="23">
        <v>161705.15</v>
      </c>
      <c r="H30" s="22">
        <v>44038</v>
      </c>
      <c r="I30" s="23">
        <f t="shared" si="3"/>
        <v>3234102.9099999983</v>
      </c>
      <c r="J30" s="23">
        <f t="shared" si="1"/>
        <v>1187590.29</v>
      </c>
      <c r="K30" s="23">
        <v>1025885.14</v>
      </c>
      <c r="L30" s="23">
        <v>161705.15</v>
      </c>
    </row>
    <row r="31" spans="1:12" x14ac:dyDescent="0.3">
      <c r="A31" s="22">
        <v>44403</v>
      </c>
      <c r="B31" s="23">
        <f t="shared" si="2"/>
        <v>2208217.7699999982</v>
      </c>
      <c r="C31" s="23">
        <f t="shared" si="0"/>
        <v>1187590.2899999998</v>
      </c>
      <c r="D31" s="23">
        <v>1077179.3999999999</v>
      </c>
      <c r="E31" s="23">
        <v>110410.89</v>
      </c>
      <c r="H31" s="22">
        <v>44403</v>
      </c>
      <c r="I31" s="23">
        <f t="shared" si="3"/>
        <v>2208217.7699999982</v>
      </c>
      <c r="J31" s="23">
        <f t="shared" si="1"/>
        <v>1187590.2899999998</v>
      </c>
      <c r="K31" s="23">
        <v>1077179.3999999999</v>
      </c>
      <c r="L31" s="23">
        <v>110410.89</v>
      </c>
    </row>
    <row r="32" spans="1:12" x14ac:dyDescent="0.3">
      <c r="A32" s="22">
        <v>44768</v>
      </c>
      <c r="B32" s="23">
        <f t="shared" si="2"/>
        <v>1131038.3699999982</v>
      </c>
      <c r="C32" s="23">
        <f t="shared" si="0"/>
        <v>1187590.29</v>
      </c>
      <c r="D32" s="23">
        <v>1131038.3700000001</v>
      </c>
      <c r="E32" s="23">
        <v>56551.92</v>
      </c>
      <c r="H32" s="22">
        <v>44768</v>
      </c>
      <c r="I32" s="23">
        <f t="shared" si="3"/>
        <v>1131038.3699999982</v>
      </c>
      <c r="J32" s="23">
        <f t="shared" si="1"/>
        <v>1187590.29</v>
      </c>
      <c r="K32" s="23">
        <v>1131038.3700000001</v>
      </c>
      <c r="L32" s="23">
        <v>56551.92</v>
      </c>
    </row>
    <row r="33" spans="1:12" x14ac:dyDescent="0.3">
      <c r="A33" s="24"/>
      <c r="B33" s="25"/>
      <c r="C33" s="25"/>
      <c r="D33" s="25"/>
      <c r="E33" s="25"/>
      <c r="H33" s="24"/>
      <c r="I33" s="25"/>
      <c r="J33" s="25"/>
      <c r="K33" s="25"/>
      <c r="L33" s="25"/>
    </row>
    <row r="34" spans="1:12" x14ac:dyDescent="0.3">
      <c r="A34" s="26"/>
      <c r="B34" s="21"/>
      <c r="C34" s="21"/>
      <c r="D34" s="21"/>
      <c r="E34" s="21"/>
      <c r="H34" s="26"/>
      <c r="I34" s="21"/>
      <c r="J34" s="21"/>
      <c r="K34" s="21"/>
      <c r="L34" s="21"/>
    </row>
    <row r="35" spans="1:12" x14ac:dyDescent="0.3">
      <c r="A35" s="27" t="s">
        <v>96</v>
      </c>
      <c r="B35" s="28"/>
      <c r="C35" s="29">
        <f>SUM(C13:C34)</f>
        <v>23751805.809999991</v>
      </c>
      <c r="D35" s="29">
        <f>SUM(D13:D34)</f>
        <v>14800000.000000004</v>
      </c>
      <c r="E35" s="29">
        <f>SUM(E13:E34)</f>
        <v>8951805.8100000024</v>
      </c>
      <c r="H35" s="27" t="s">
        <v>97</v>
      </c>
      <c r="I35" s="28"/>
      <c r="J35" s="29">
        <f>SUM(J13:J34)</f>
        <v>23751805.809999991</v>
      </c>
      <c r="K35" s="29">
        <f>SUM(K13:K34)</f>
        <v>14800000.000000004</v>
      </c>
      <c r="L35" s="29">
        <f>SUM(L13:L34)</f>
        <v>8951805.8100000024</v>
      </c>
    </row>
    <row r="36" spans="1:12" x14ac:dyDescent="0.3">
      <c r="A36" s="25"/>
      <c r="B36" s="25"/>
      <c r="C36" s="25"/>
      <c r="D36" s="25"/>
      <c r="E36" s="25"/>
      <c r="H36" s="25"/>
      <c r="I36" s="25"/>
      <c r="J36" s="25"/>
      <c r="K36" s="25"/>
      <c r="L36" s="25"/>
    </row>
  </sheetData>
  <mergeCells count="1">
    <mergeCell ref="H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sqref="A1:XFD1048576"/>
    </sheetView>
  </sheetViews>
  <sheetFormatPr baseColWidth="10" defaultRowHeight="14.4" x14ac:dyDescent="0.3"/>
  <cols>
    <col min="1" max="5" width="25.33203125" customWidth="1"/>
    <col min="8" max="12" width="25.33203125" customWidth="1"/>
    <col min="257" max="261" width="25.33203125" customWidth="1"/>
    <col min="264" max="268" width="25.33203125" customWidth="1"/>
    <col min="513" max="517" width="25.33203125" customWidth="1"/>
    <col min="520" max="524" width="25.33203125" customWidth="1"/>
    <col min="769" max="773" width="25.33203125" customWidth="1"/>
    <col min="776" max="780" width="25.33203125" customWidth="1"/>
    <col min="1025" max="1029" width="25.33203125" customWidth="1"/>
    <col min="1032" max="1036" width="25.33203125" customWidth="1"/>
    <col min="1281" max="1285" width="25.33203125" customWidth="1"/>
    <col min="1288" max="1292" width="25.33203125" customWidth="1"/>
    <col min="1537" max="1541" width="25.33203125" customWidth="1"/>
    <col min="1544" max="1548" width="25.33203125" customWidth="1"/>
    <col min="1793" max="1797" width="25.33203125" customWidth="1"/>
    <col min="1800" max="1804" width="25.33203125" customWidth="1"/>
    <col min="2049" max="2053" width="25.33203125" customWidth="1"/>
    <col min="2056" max="2060" width="25.33203125" customWidth="1"/>
    <col min="2305" max="2309" width="25.33203125" customWidth="1"/>
    <col min="2312" max="2316" width="25.33203125" customWidth="1"/>
    <col min="2561" max="2565" width="25.33203125" customWidth="1"/>
    <col min="2568" max="2572" width="25.33203125" customWidth="1"/>
    <col min="2817" max="2821" width="25.33203125" customWidth="1"/>
    <col min="2824" max="2828" width="25.33203125" customWidth="1"/>
    <col min="3073" max="3077" width="25.33203125" customWidth="1"/>
    <col min="3080" max="3084" width="25.33203125" customWidth="1"/>
    <col min="3329" max="3333" width="25.33203125" customWidth="1"/>
    <col min="3336" max="3340" width="25.33203125" customWidth="1"/>
    <col min="3585" max="3589" width="25.33203125" customWidth="1"/>
    <col min="3592" max="3596" width="25.33203125" customWidth="1"/>
    <col min="3841" max="3845" width="25.33203125" customWidth="1"/>
    <col min="3848" max="3852" width="25.33203125" customWidth="1"/>
    <col min="4097" max="4101" width="25.33203125" customWidth="1"/>
    <col min="4104" max="4108" width="25.33203125" customWidth="1"/>
    <col min="4353" max="4357" width="25.33203125" customWidth="1"/>
    <col min="4360" max="4364" width="25.33203125" customWidth="1"/>
    <col min="4609" max="4613" width="25.33203125" customWidth="1"/>
    <col min="4616" max="4620" width="25.33203125" customWidth="1"/>
    <col min="4865" max="4869" width="25.33203125" customWidth="1"/>
    <col min="4872" max="4876" width="25.33203125" customWidth="1"/>
    <col min="5121" max="5125" width="25.33203125" customWidth="1"/>
    <col min="5128" max="5132" width="25.33203125" customWidth="1"/>
    <col min="5377" max="5381" width="25.33203125" customWidth="1"/>
    <col min="5384" max="5388" width="25.33203125" customWidth="1"/>
    <col min="5633" max="5637" width="25.33203125" customWidth="1"/>
    <col min="5640" max="5644" width="25.33203125" customWidth="1"/>
    <col min="5889" max="5893" width="25.33203125" customWidth="1"/>
    <col min="5896" max="5900" width="25.33203125" customWidth="1"/>
    <col min="6145" max="6149" width="25.33203125" customWidth="1"/>
    <col min="6152" max="6156" width="25.33203125" customWidth="1"/>
    <col min="6401" max="6405" width="25.33203125" customWidth="1"/>
    <col min="6408" max="6412" width="25.33203125" customWidth="1"/>
    <col min="6657" max="6661" width="25.33203125" customWidth="1"/>
    <col min="6664" max="6668" width="25.33203125" customWidth="1"/>
    <col min="6913" max="6917" width="25.33203125" customWidth="1"/>
    <col min="6920" max="6924" width="25.33203125" customWidth="1"/>
    <col min="7169" max="7173" width="25.33203125" customWidth="1"/>
    <col min="7176" max="7180" width="25.33203125" customWidth="1"/>
    <col min="7425" max="7429" width="25.33203125" customWidth="1"/>
    <col min="7432" max="7436" width="25.33203125" customWidth="1"/>
    <col min="7681" max="7685" width="25.33203125" customWidth="1"/>
    <col min="7688" max="7692" width="25.33203125" customWidth="1"/>
    <col min="7937" max="7941" width="25.33203125" customWidth="1"/>
    <col min="7944" max="7948" width="25.33203125" customWidth="1"/>
    <col min="8193" max="8197" width="25.33203125" customWidth="1"/>
    <col min="8200" max="8204" width="25.33203125" customWidth="1"/>
    <col min="8449" max="8453" width="25.33203125" customWidth="1"/>
    <col min="8456" max="8460" width="25.33203125" customWidth="1"/>
    <col min="8705" max="8709" width="25.33203125" customWidth="1"/>
    <col min="8712" max="8716" width="25.33203125" customWidth="1"/>
    <col min="8961" max="8965" width="25.33203125" customWidth="1"/>
    <col min="8968" max="8972" width="25.33203125" customWidth="1"/>
    <col min="9217" max="9221" width="25.33203125" customWidth="1"/>
    <col min="9224" max="9228" width="25.33203125" customWidth="1"/>
    <col min="9473" max="9477" width="25.33203125" customWidth="1"/>
    <col min="9480" max="9484" width="25.33203125" customWidth="1"/>
    <col min="9729" max="9733" width="25.33203125" customWidth="1"/>
    <col min="9736" max="9740" width="25.33203125" customWidth="1"/>
    <col min="9985" max="9989" width="25.33203125" customWidth="1"/>
    <col min="9992" max="9996" width="25.33203125" customWidth="1"/>
    <col min="10241" max="10245" width="25.33203125" customWidth="1"/>
    <col min="10248" max="10252" width="25.33203125" customWidth="1"/>
    <col min="10497" max="10501" width="25.33203125" customWidth="1"/>
    <col min="10504" max="10508" width="25.33203125" customWidth="1"/>
    <col min="10753" max="10757" width="25.33203125" customWidth="1"/>
    <col min="10760" max="10764" width="25.33203125" customWidth="1"/>
    <col min="11009" max="11013" width="25.33203125" customWidth="1"/>
    <col min="11016" max="11020" width="25.33203125" customWidth="1"/>
    <col min="11265" max="11269" width="25.33203125" customWidth="1"/>
    <col min="11272" max="11276" width="25.33203125" customWidth="1"/>
    <col min="11521" max="11525" width="25.33203125" customWidth="1"/>
    <col min="11528" max="11532" width="25.33203125" customWidth="1"/>
    <col min="11777" max="11781" width="25.33203125" customWidth="1"/>
    <col min="11784" max="11788" width="25.33203125" customWidth="1"/>
    <col min="12033" max="12037" width="25.33203125" customWidth="1"/>
    <col min="12040" max="12044" width="25.33203125" customWidth="1"/>
    <col min="12289" max="12293" width="25.33203125" customWidth="1"/>
    <col min="12296" max="12300" width="25.33203125" customWidth="1"/>
    <col min="12545" max="12549" width="25.33203125" customWidth="1"/>
    <col min="12552" max="12556" width="25.33203125" customWidth="1"/>
    <col min="12801" max="12805" width="25.33203125" customWidth="1"/>
    <col min="12808" max="12812" width="25.33203125" customWidth="1"/>
    <col min="13057" max="13061" width="25.33203125" customWidth="1"/>
    <col min="13064" max="13068" width="25.33203125" customWidth="1"/>
    <col min="13313" max="13317" width="25.33203125" customWidth="1"/>
    <col min="13320" max="13324" width="25.33203125" customWidth="1"/>
    <col min="13569" max="13573" width="25.33203125" customWidth="1"/>
    <col min="13576" max="13580" width="25.33203125" customWidth="1"/>
    <col min="13825" max="13829" width="25.33203125" customWidth="1"/>
    <col min="13832" max="13836" width="25.33203125" customWidth="1"/>
    <col min="14081" max="14085" width="25.33203125" customWidth="1"/>
    <col min="14088" max="14092" width="25.33203125" customWidth="1"/>
    <col min="14337" max="14341" width="25.33203125" customWidth="1"/>
    <col min="14344" max="14348" width="25.33203125" customWidth="1"/>
    <col min="14593" max="14597" width="25.33203125" customWidth="1"/>
    <col min="14600" max="14604" width="25.33203125" customWidth="1"/>
    <col min="14849" max="14853" width="25.33203125" customWidth="1"/>
    <col min="14856" max="14860" width="25.33203125" customWidth="1"/>
    <col min="15105" max="15109" width="25.33203125" customWidth="1"/>
    <col min="15112" max="15116" width="25.33203125" customWidth="1"/>
    <col min="15361" max="15365" width="25.33203125" customWidth="1"/>
    <col min="15368" max="15372" width="25.33203125" customWidth="1"/>
    <col min="15617" max="15621" width="25.33203125" customWidth="1"/>
    <col min="15624" max="15628" width="25.33203125" customWidth="1"/>
    <col min="15873" max="15877" width="25.33203125" customWidth="1"/>
    <col min="15880" max="15884" width="25.33203125" customWidth="1"/>
    <col min="16129" max="16133" width="25.33203125" customWidth="1"/>
    <col min="16136" max="16140" width="25.33203125" customWidth="1"/>
  </cols>
  <sheetData>
    <row r="1" spans="1:12" x14ac:dyDescent="0.3">
      <c r="A1" s="12" t="s">
        <v>71</v>
      </c>
      <c r="B1" s="12"/>
      <c r="C1" s="12"/>
      <c r="D1" s="12"/>
      <c r="E1" s="12"/>
      <c r="H1" s="77" t="s">
        <v>72</v>
      </c>
      <c r="I1" s="77"/>
      <c r="J1" s="77"/>
      <c r="K1" s="77"/>
      <c r="L1" s="77"/>
    </row>
    <row r="3" spans="1:12" ht="15.6" x14ac:dyDescent="0.3">
      <c r="A3" s="13" t="s">
        <v>98</v>
      </c>
      <c r="B3" s="14"/>
      <c r="C3" s="14"/>
      <c r="D3" s="14"/>
      <c r="E3" s="15"/>
      <c r="H3" s="13" t="s">
        <v>103</v>
      </c>
      <c r="I3" s="14"/>
      <c r="J3" s="14"/>
      <c r="K3" s="14"/>
      <c r="L3" s="15"/>
    </row>
    <row r="5" spans="1:12" x14ac:dyDescent="0.3">
      <c r="A5" s="16" t="s">
        <v>75</v>
      </c>
      <c r="C5" s="17">
        <v>9096069</v>
      </c>
      <c r="H5" s="16" t="s">
        <v>76</v>
      </c>
      <c r="J5" s="17">
        <v>9096069</v>
      </c>
    </row>
    <row r="6" spans="1:12" x14ac:dyDescent="0.3">
      <c r="A6" s="16" t="s">
        <v>106</v>
      </c>
      <c r="C6" s="18" t="s">
        <v>102</v>
      </c>
      <c r="H6" s="16" t="s">
        <v>107</v>
      </c>
      <c r="J6" s="18" t="s">
        <v>102</v>
      </c>
    </row>
    <row r="7" spans="1:12" x14ac:dyDescent="0.3">
      <c r="A7" s="16" t="s">
        <v>81</v>
      </c>
      <c r="C7" s="19" t="s">
        <v>82</v>
      </c>
      <c r="H7" s="16" t="s">
        <v>83</v>
      </c>
      <c r="J7" s="19" t="s">
        <v>84</v>
      </c>
    </row>
    <row r="8" spans="1:12" x14ac:dyDescent="0.3">
      <c r="A8" s="16" t="s">
        <v>108</v>
      </c>
      <c r="C8" s="16">
        <v>722</v>
      </c>
      <c r="H8" s="16" t="s">
        <v>109</v>
      </c>
      <c r="J8" s="16">
        <v>722</v>
      </c>
    </row>
    <row r="11" spans="1:12" x14ac:dyDescent="0.3">
      <c r="A11" s="20" t="s">
        <v>87</v>
      </c>
      <c r="B11" s="20" t="s">
        <v>88</v>
      </c>
      <c r="C11" s="20" t="s">
        <v>89</v>
      </c>
      <c r="D11" s="20" t="s">
        <v>90</v>
      </c>
      <c r="E11" s="20" t="s">
        <v>91</v>
      </c>
      <c r="H11" s="20" t="s">
        <v>92</v>
      </c>
      <c r="I11" s="20" t="s">
        <v>93</v>
      </c>
      <c r="J11" s="20" t="s">
        <v>94</v>
      </c>
      <c r="K11" s="20" t="s">
        <v>90</v>
      </c>
      <c r="L11" s="20" t="s">
        <v>95</v>
      </c>
    </row>
    <row r="12" spans="1:12" x14ac:dyDescent="0.3">
      <c r="A12" s="21"/>
      <c r="B12" s="21"/>
      <c r="C12" s="21"/>
      <c r="D12" s="21"/>
      <c r="E12" s="21"/>
      <c r="H12" s="21"/>
      <c r="I12" s="21"/>
      <c r="J12" s="21"/>
      <c r="K12" s="21"/>
      <c r="L12" s="21"/>
    </row>
    <row r="13" spans="1:12" x14ac:dyDescent="0.3">
      <c r="A13" s="22">
        <v>42004</v>
      </c>
      <c r="B13" s="23">
        <v>9096069</v>
      </c>
      <c r="C13" s="23">
        <f>D13+E13</f>
        <v>729892.11</v>
      </c>
      <c r="D13" s="23">
        <v>275088.65999999997</v>
      </c>
      <c r="E13" s="23">
        <v>454803.45</v>
      </c>
      <c r="H13" s="22">
        <v>42004</v>
      </c>
      <c r="I13" s="23">
        <v>9096069</v>
      </c>
      <c r="J13" s="23">
        <f>K13+L13</f>
        <v>729892.11</v>
      </c>
      <c r="K13" s="23">
        <v>275088.65999999997</v>
      </c>
      <c r="L13" s="23">
        <v>454803.45</v>
      </c>
    </row>
    <row r="14" spans="1:12" x14ac:dyDescent="0.3">
      <c r="A14" s="22">
        <v>42369</v>
      </c>
      <c r="B14" s="23">
        <f>B13-D13</f>
        <v>8820980.3399999999</v>
      </c>
      <c r="C14" s="23">
        <f t="shared" ref="C14:C22" si="0">D14+E14</f>
        <v>729892.1100000001</v>
      </c>
      <c r="D14" s="23">
        <v>288843.09000000003</v>
      </c>
      <c r="E14" s="23">
        <v>441049.02</v>
      </c>
      <c r="H14" s="22">
        <v>42369</v>
      </c>
      <c r="I14" s="23">
        <f>I13-K13</f>
        <v>8820980.3399999999</v>
      </c>
      <c r="J14" s="23">
        <f t="shared" ref="J14:J22" si="1">K14+L14</f>
        <v>729892.1100000001</v>
      </c>
      <c r="K14" s="23">
        <v>288843.09000000003</v>
      </c>
      <c r="L14" s="23">
        <v>441049.02</v>
      </c>
    </row>
    <row r="15" spans="1:12" x14ac:dyDescent="0.3">
      <c r="A15" s="22">
        <v>42735</v>
      </c>
      <c r="B15" s="23">
        <f t="shared" ref="B15:B32" si="2">B14-D14</f>
        <v>8532137.25</v>
      </c>
      <c r="C15" s="23">
        <f t="shared" si="0"/>
        <v>729892.11</v>
      </c>
      <c r="D15" s="23">
        <v>303285.25</v>
      </c>
      <c r="E15" s="23">
        <v>426606.86</v>
      </c>
      <c r="H15" s="22">
        <v>42735</v>
      </c>
      <c r="I15" s="23">
        <f t="shared" ref="I15:I32" si="3">I14-K14</f>
        <v>8532137.25</v>
      </c>
      <c r="J15" s="23">
        <f t="shared" si="1"/>
        <v>729892.11</v>
      </c>
      <c r="K15" s="23">
        <v>303285.25</v>
      </c>
      <c r="L15" s="23">
        <v>426606.86</v>
      </c>
    </row>
    <row r="16" spans="1:12" x14ac:dyDescent="0.3">
      <c r="A16" s="22">
        <v>43100</v>
      </c>
      <c r="B16" s="23">
        <f t="shared" si="2"/>
        <v>8228852</v>
      </c>
      <c r="C16" s="23">
        <f t="shared" si="0"/>
        <v>728749.21</v>
      </c>
      <c r="D16" s="23">
        <v>318449.51</v>
      </c>
      <c r="E16" s="23">
        <v>410299.7</v>
      </c>
      <c r="H16" s="22">
        <v>43100</v>
      </c>
      <c r="I16" s="23">
        <f t="shared" si="3"/>
        <v>8228852</v>
      </c>
      <c r="J16" s="23">
        <f t="shared" si="1"/>
        <v>728749.21</v>
      </c>
      <c r="K16" s="23">
        <v>318449.51</v>
      </c>
      <c r="L16" s="23">
        <v>410299.7</v>
      </c>
    </row>
    <row r="17" spans="1:12" x14ac:dyDescent="0.3">
      <c r="A17" s="22">
        <v>43465</v>
      </c>
      <c r="B17" s="23">
        <f t="shared" si="2"/>
        <v>7910402.4900000002</v>
      </c>
      <c r="C17" s="23">
        <f t="shared" si="0"/>
        <v>732089.45</v>
      </c>
      <c r="D17" s="23">
        <v>334371.99</v>
      </c>
      <c r="E17" s="23">
        <v>397717.46</v>
      </c>
      <c r="H17" s="22">
        <v>43465</v>
      </c>
      <c r="I17" s="23">
        <f t="shared" si="3"/>
        <v>7910402.4900000002</v>
      </c>
      <c r="J17" s="23">
        <f t="shared" si="1"/>
        <v>732089.45</v>
      </c>
      <c r="K17" s="23">
        <v>334371.99</v>
      </c>
      <c r="L17" s="23">
        <v>397717.46</v>
      </c>
    </row>
    <row r="18" spans="1:12" x14ac:dyDescent="0.3">
      <c r="A18" s="22">
        <v>43830</v>
      </c>
      <c r="B18" s="23">
        <f t="shared" si="2"/>
        <v>7576030.5</v>
      </c>
      <c r="C18" s="23">
        <f t="shared" si="0"/>
        <v>729892.1100000001</v>
      </c>
      <c r="D18" s="23">
        <v>351090.58</v>
      </c>
      <c r="E18" s="23">
        <v>378801.53</v>
      </c>
      <c r="H18" s="22">
        <v>43830</v>
      </c>
      <c r="I18" s="23">
        <f t="shared" si="3"/>
        <v>7576030.5</v>
      </c>
      <c r="J18" s="23">
        <f t="shared" si="1"/>
        <v>729892.1100000001</v>
      </c>
      <c r="K18" s="23">
        <v>351090.58</v>
      </c>
      <c r="L18" s="23">
        <v>378801.53</v>
      </c>
    </row>
    <row r="19" spans="1:12" x14ac:dyDescent="0.3">
      <c r="A19" s="22">
        <v>44196</v>
      </c>
      <c r="B19" s="23">
        <f t="shared" si="2"/>
        <v>7224939.9199999999</v>
      </c>
      <c r="C19" s="23">
        <f t="shared" si="0"/>
        <v>729892.11</v>
      </c>
      <c r="D19" s="23">
        <v>368645.11</v>
      </c>
      <c r="E19" s="23">
        <v>361247</v>
      </c>
      <c r="H19" s="22">
        <v>44196</v>
      </c>
      <c r="I19" s="23">
        <f t="shared" si="3"/>
        <v>7224939.9199999999</v>
      </c>
      <c r="J19" s="23">
        <f t="shared" si="1"/>
        <v>729892.11</v>
      </c>
      <c r="K19" s="23">
        <v>368645.11</v>
      </c>
      <c r="L19" s="23">
        <v>361247</v>
      </c>
    </row>
    <row r="20" spans="1:12" x14ac:dyDescent="0.3">
      <c r="A20" s="22">
        <v>44561</v>
      </c>
      <c r="B20" s="23">
        <f t="shared" si="2"/>
        <v>6856294.8099999996</v>
      </c>
      <c r="C20" s="23">
        <f t="shared" si="0"/>
        <v>729892.11</v>
      </c>
      <c r="D20" s="23">
        <v>387077.37</v>
      </c>
      <c r="E20" s="23">
        <v>342814.74</v>
      </c>
      <c r="H20" s="22">
        <v>44561</v>
      </c>
      <c r="I20" s="23">
        <f t="shared" si="3"/>
        <v>6856294.8099999996</v>
      </c>
      <c r="J20" s="23">
        <f t="shared" si="1"/>
        <v>729892.11</v>
      </c>
      <c r="K20" s="23">
        <v>387077.37</v>
      </c>
      <c r="L20" s="23">
        <v>342814.74</v>
      </c>
    </row>
    <row r="21" spans="1:12" x14ac:dyDescent="0.3">
      <c r="A21" s="22">
        <v>44926</v>
      </c>
      <c r="B21" s="23">
        <f t="shared" si="2"/>
        <v>6469217.4399999995</v>
      </c>
      <c r="C21" s="23">
        <f t="shared" si="0"/>
        <v>729892.11</v>
      </c>
      <c r="D21" s="23">
        <v>406431.24</v>
      </c>
      <c r="E21" s="23">
        <v>323460.87</v>
      </c>
      <c r="H21" s="22">
        <v>44926</v>
      </c>
      <c r="I21" s="23">
        <f t="shared" si="3"/>
        <v>6469217.4399999995</v>
      </c>
      <c r="J21" s="23">
        <f t="shared" si="1"/>
        <v>729892.11</v>
      </c>
      <c r="K21" s="23">
        <v>406431.24</v>
      </c>
      <c r="L21" s="23">
        <v>323460.87</v>
      </c>
    </row>
    <row r="22" spans="1:12" x14ac:dyDescent="0.3">
      <c r="A22" s="22">
        <v>45291</v>
      </c>
      <c r="B22" s="23">
        <f t="shared" si="2"/>
        <v>6062786.1999999993</v>
      </c>
      <c r="C22" s="23">
        <f t="shared" si="0"/>
        <v>729050.06</v>
      </c>
      <c r="D22" s="23">
        <v>426752.8</v>
      </c>
      <c r="E22" s="23">
        <v>302297.26</v>
      </c>
      <c r="H22" s="22">
        <v>45291</v>
      </c>
      <c r="I22" s="23">
        <f t="shared" si="3"/>
        <v>6062786.1999999993</v>
      </c>
      <c r="J22" s="23">
        <f t="shared" si="1"/>
        <v>729050.06</v>
      </c>
      <c r="K22" s="23">
        <v>426752.8</v>
      </c>
      <c r="L22" s="23">
        <v>302297.26</v>
      </c>
    </row>
    <row r="23" spans="1:12" x14ac:dyDescent="0.3">
      <c r="A23" s="22">
        <v>45657</v>
      </c>
      <c r="B23" s="23">
        <f t="shared" si="2"/>
        <v>5636033.3999999994</v>
      </c>
      <c r="C23" s="23">
        <f>D23+E23</f>
        <v>731457.66999999993</v>
      </c>
      <c r="D23" s="23">
        <v>448090.44</v>
      </c>
      <c r="E23" s="23">
        <v>283367.23</v>
      </c>
      <c r="H23" s="22">
        <v>45657</v>
      </c>
      <c r="I23" s="23">
        <f t="shared" si="3"/>
        <v>5636033.3999999994</v>
      </c>
      <c r="J23" s="23">
        <f>K23+L23</f>
        <v>731457.66999999993</v>
      </c>
      <c r="K23" s="23">
        <v>448090.44</v>
      </c>
      <c r="L23" s="23">
        <v>283367.23</v>
      </c>
    </row>
    <row r="24" spans="1:12" x14ac:dyDescent="0.3">
      <c r="A24" s="22">
        <v>46022</v>
      </c>
      <c r="B24" s="23">
        <f t="shared" si="2"/>
        <v>5187942.959999999</v>
      </c>
      <c r="C24" s="23">
        <f t="shared" ref="C24:C32" si="4">D24+E24</f>
        <v>729892.11</v>
      </c>
      <c r="D24" s="23">
        <v>470494.96</v>
      </c>
      <c r="E24" s="23">
        <v>259397.15</v>
      </c>
      <c r="H24" s="22">
        <v>46022</v>
      </c>
      <c r="I24" s="23">
        <f t="shared" si="3"/>
        <v>5187942.959999999</v>
      </c>
      <c r="J24" s="23">
        <f t="shared" ref="J24:J32" si="5">K24+L24</f>
        <v>729892.11</v>
      </c>
      <c r="K24" s="23">
        <v>470494.96</v>
      </c>
      <c r="L24" s="23">
        <v>259397.15</v>
      </c>
    </row>
    <row r="25" spans="1:12" x14ac:dyDescent="0.3">
      <c r="A25" s="22">
        <v>46387</v>
      </c>
      <c r="B25" s="23">
        <f t="shared" si="2"/>
        <v>4717447.9999999991</v>
      </c>
      <c r="C25" s="23">
        <f t="shared" si="4"/>
        <v>729892.11</v>
      </c>
      <c r="D25" s="23">
        <v>494019.71</v>
      </c>
      <c r="E25" s="23">
        <v>235872.4</v>
      </c>
      <c r="H25" s="22">
        <v>46387</v>
      </c>
      <c r="I25" s="23">
        <f t="shared" si="3"/>
        <v>4717447.9999999991</v>
      </c>
      <c r="J25" s="23">
        <f t="shared" si="5"/>
        <v>729892.11</v>
      </c>
      <c r="K25" s="23">
        <v>494019.71</v>
      </c>
      <c r="L25" s="23">
        <v>235872.4</v>
      </c>
    </row>
    <row r="26" spans="1:12" x14ac:dyDescent="0.3">
      <c r="A26" s="22">
        <v>46752</v>
      </c>
      <c r="B26" s="23">
        <f t="shared" si="2"/>
        <v>4223428.2899999991</v>
      </c>
      <c r="C26" s="23">
        <f t="shared" si="4"/>
        <v>729892.11</v>
      </c>
      <c r="D26" s="23">
        <v>518720.7</v>
      </c>
      <c r="E26" s="23">
        <v>211171.41</v>
      </c>
      <c r="H26" s="22">
        <v>46752</v>
      </c>
      <c r="I26" s="23">
        <f t="shared" si="3"/>
        <v>4223428.2899999991</v>
      </c>
      <c r="J26" s="23">
        <f t="shared" si="5"/>
        <v>729892.11</v>
      </c>
      <c r="K26" s="23">
        <v>518720.7</v>
      </c>
      <c r="L26" s="23">
        <v>211171.41</v>
      </c>
    </row>
    <row r="27" spans="1:12" x14ac:dyDescent="0.3">
      <c r="A27" s="22">
        <v>47118</v>
      </c>
      <c r="B27" s="23">
        <f t="shared" si="2"/>
        <v>3704707.5899999989</v>
      </c>
      <c r="C27" s="23">
        <f t="shared" si="4"/>
        <v>729377.57</v>
      </c>
      <c r="D27" s="23">
        <v>544656.73</v>
      </c>
      <c r="E27" s="23">
        <v>184720.84</v>
      </c>
      <c r="H27" s="22">
        <v>47118</v>
      </c>
      <c r="I27" s="23">
        <f t="shared" si="3"/>
        <v>3704707.5899999989</v>
      </c>
      <c r="J27" s="23">
        <f t="shared" si="5"/>
        <v>729377.57</v>
      </c>
      <c r="K27" s="23">
        <v>544656.73</v>
      </c>
      <c r="L27" s="23">
        <v>184720.84</v>
      </c>
    </row>
    <row r="28" spans="1:12" x14ac:dyDescent="0.3">
      <c r="A28" s="22">
        <v>47483</v>
      </c>
      <c r="B28" s="23">
        <f t="shared" si="2"/>
        <v>3160050.8599999989</v>
      </c>
      <c r="C28" s="23">
        <f t="shared" si="4"/>
        <v>730769.89999999991</v>
      </c>
      <c r="D28" s="23">
        <v>571889.56999999995</v>
      </c>
      <c r="E28" s="23">
        <v>158880.32999999999</v>
      </c>
      <c r="H28" s="22">
        <v>47483</v>
      </c>
      <c r="I28" s="23">
        <f t="shared" si="3"/>
        <v>3160050.8599999989</v>
      </c>
      <c r="J28" s="23">
        <f t="shared" si="5"/>
        <v>730769.89999999991</v>
      </c>
      <c r="K28" s="23">
        <v>571889.56999999995</v>
      </c>
      <c r="L28" s="23">
        <v>158880.32999999999</v>
      </c>
    </row>
    <row r="29" spans="1:12" x14ac:dyDescent="0.3">
      <c r="A29" s="22">
        <v>47848</v>
      </c>
      <c r="B29" s="23">
        <f t="shared" si="2"/>
        <v>2588161.2899999991</v>
      </c>
      <c r="C29" s="23">
        <f t="shared" si="4"/>
        <v>729892.1100000001</v>
      </c>
      <c r="D29" s="23">
        <v>600484.05000000005</v>
      </c>
      <c r="E29" s="23">
        <v>129408.06</v>
      </c>
      <c r="H29" s="22">
        <v>47848</v>
      </c>
      <c r="I29" s="23">
        <f t="shared" si="3"/>
        <v>2588161.2899999991</v>
      </c>
      <c r="J29" s="23">
        <f t="shared" si="5"/>
        <v>729892.1100000001</v>
      </c>
      <c r="K29" s="23">
        <v>600484.05000000005</v>
      </c>
      <c r="L29" s="23">
        <v>129408.06</v>
      </c>
    </row>
    <row r="30" spans="1:12" x14ac:dyDescent="0.3">
      <c r="A30" s="22">
        <v>48213</v>
      </c>
      <c r="B30" s="23">
        <f t="shared" si="2"/>
        <v>1987677.2399999991</v>
      </c>
      <c r="C30" s="23">
        <f t="shared" si="4"/>
        <v>729892.11</v>
      </c>
      <c r="D30" s="23">
        <v>630508.25</v>
      </c>
      <c r="E30" s="23">
        <v>99383.86</v>
      </c>
      <c r="H30" s="22">
        <v>48213</v>
      </c>
      <c r="I30" s="23">
        <f t="shared" si="3"/>
        <v>1987677.2399999991</v>
      </c>
      <c r="J30" s="23">
        <f t="shared" si="5"/>
        <v>729892.11</v>
      </c>
      <c r="K30" s="23">
        <v>630508.25</v>
      </c>
      <c r="L30" s="23">
        <v>99383.86</v>
      </c>
    </row>
    <row r="31" spans="1:12" x14ac:dyDescent="0.3">
      <c r="A31" s="22">
        <v>48579</v>
      </c>
      <c r="B31" s="23">
        <f t="shared" si="2"/>
        <v>1357168.9899999991</v>
      </c>
      <c r="C31" s="23">
        <f t="shared" si="4"/>
        <v>729892.11</v>
      </c>
      <c r="D31" s="23">
        <v>662033.66</v>
      </c>
      <c r="E31" s="23">
        <v>67858.45</v>
      </c>
      <c r="H31" s="22">
        <v>48579</v>
      </c>
      <c r="I31" s="23">
        <f t="shared" si="3"/>
        <v>1357168.9899999991</v>
      </c>
      <c r="J31" s="23">
        <f t="shared" si="5"/>
        <v>729892.11</v>
      </c>
      <c r="K31" s="23">
        <v>662033.66</v>
      </c>
      <c r="L31" s="23">
        <v>67858.45</v>
      </c>
    </row>
    <row r="32" spans="1:12" x14ac:dyDescent="0.3">
      <c r="A32" s="22">
        <v>48944</v>
      </c>
      <c r="B32" s="23">
        <f t="shared" si="2"/>
        <v>695135.32999999903</v>
      </c>
      <c r="C32" s="23">
        <f t="shared" si="4"/>
        <v>729892.1</v>
      </c>
      <c r="D32" s="23">
        <v>695135.33</v>
      </c>
      <c r="E32" s="23">
        <v>34756.769999999997</v>
      </c>
      <c r="H32" s="22">
        <v>48944</v>
      </c>
      <c r="I32" s="23">
        <f t="shared" si="3"/>
        <v>695135.32999999903</v>
      </c>
      <c r="J32" s="23">
        <f t="shared" si="5"/>
        <v>729892.1</v>
      </c>
      <c r="K32" s="23">
        <v>695135.33</v>
      </c>
      <c r="L32" s="23">
        <v>34756.769999999997</v>
      </c>
    </row>
    <row r="33" spans="1:12" x14ac:dyDescent="0.3">
      <c r="A33" s="24"/>
      <c r="B33" s="25"/>
      <c r="C33" s="25"/>
      <c r="D33" s="25"/>
      <c r="E33" s="25" t="s">
        <v>102</v>
      </c>
      <c r="H33" s="24"/>
      <c r="I33" s="25"/>
      <c r="J33" s="25"/>
      <c r="K33" s="25"/>
      <c r="L33" s="25" t="s">
        <v>102</v>
      </c>
    </row>
    <row r="34" spans="1:12" x14ac:dyDescent="0.3">
      <c r="A34" s="26"/>
      <c r="B34" s="21"/>
      <c r="C34" s="21"/>
      <c r="D34" s="21"/>
      <c r="E34" s="21"/>
      <c r="H34" s="26"/>
      <c r="I34" s="21"/>
      <c r="J34" s="21"/>
      <c r="K34" s="21"/>
      <c r="L34" s="21"/>
    </row>
    <row r="35" spans="1:12" x14ac:dyDescent="0.3">
      <c r="A35" s="27" t="s">
        <v>96</v>
      </c>
      <c r="B35" s="28"/>
      <c r="C35" s="29">
        <f>SUM(C13:C34)</f>
        <v>14599983.389999999</v>
      </c>
      <c r="D35" s="29">
        <f>SUM(D13:D34)</f>
        <v>9096069</v>
      </c>
      <c r="E35" s="29">
        <f>SUM(E13:E34)</f>
        <v>5503914.3900000006</v>
      </c>
      <c r="H35" s="27" t="s">
        <v>97</v>
      </c>
      <c r="I35" s="28"/>
      <c r="J35" s="29">
        <f>SUM(J13:J34)</f>
        <v>14599983.389999999</v>
      </c>
      <c r="K35" s="29">
        <f>SUM(K13:K34)</f>
        <v>9096069</v>
      </c>
      <c r="L35" s="29">
        <f>SUM(L13:L34)</f>
        <v>5503914.3900000006</v>
      </c>
    </row>
    <row r="36" spans="1:12" x14ac:dyDescent="0.3">
      <c r="A36" s="25"/>
      <c r="B36" s="25"/>
      <c r="C36" s="25"/>
      <c r="D36" s="25"/>
      <c r="E36" s="25"/>
      <c r="H36" s="25"/>
      <c r="I36" s="25"/>
      <c r="J36" s="25"/>
      <c r="K36" s="25"/>
      <c r="L36" s="25"/>
    </row>
  </sheetData>
  <mergeCells count="1">
    <mergeCell ref="H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4" workbookViewId="0">
      <selection sqref="A1:XFD1048576"/>
    </sheetView>
  </sheetViews>
  <sheetFormatPr baseColWidth="10" defaultRowHeight="14.4" x14ac:dyDescent="0.3"/>
  <cols>
    <col min="1" max="5" width="25.33203125" customWidth="1"/>
    <col min="8" max="12" width="25.33203125" customWidth="1"/>
    <col min="257" max="261" width="25.33203125" customWidth="1"/>
    <col min="264" max="268" width="25.33203125" customWidth="1"/>
    <col min="513" max="517" width="25.33203125" customWidth="1"/>
    <col min="520" max="524" width="25.33203125" customWidth="1"/>
    <col min="769" max="773" width="25.33203125" customWidth="1"/>
    <col min="776" max="780" width="25.33203125" customWidth="1"/>
    <col min="1025" max="1029" width="25.33203125" customWidth="1"/>
    <col min="1032" max="1036" width="25.33203125" customWidth="1"/>
    <col min="1281" max="1285" width="25.33203125" customWidth="1"/>
    <col min="1288" max="1292" width="25.33203125" customWidth="1"/>
    <col min="1537" max="1541" width="25.33203125" customWidth="1"/>
    <col min="1544" max="1548" width="25.33203125" customWidth="1"/>
    <col min="1793" max="1797" width="25.33203125" customWidth="1"/>
    <col min="1800" max="1804" width="25.33203125" customWidth="1"/>
    <col min="2049" max="2053" width="25.33203125" customWidth="1"/>
    <col min="2056" max="2060" width="25.33203125" customWidth="1"/>
    <col min="2305" max="2309" width="25.33203125" customWidth="1"/>
    <col min="2312" max="2316" width="25.33203125" customWidth="1"/>
    <col min="2561" max="2565" width="25.33203125" customWidth="1"/>
    <col min="2568" max="2572" width="25.33203125" customWidth="1"/>
    <col min="2817" max="2821" width="25.33203125" customWidth="1"/>
    <col min="2824" max="2828" width="25.33203125" customWidth="1"/>
    <col min="3073" max="3077" width="25.33203125" customWidth="1"/>
    <col min="3080" max="3084" width="25.33203125" customWidth="1"/>
    <col min="3329" max="3333" width="25.33203125" customWidth="1"/>
    <col min="3336" max="3340" width="25.33203125" customWidth="1"/>
    <col min="3585" max="3589" width="25.33203125" customWidth="1"/>
    <col min="3592" max="3596" width="25.33203125" customWidth="1"/>
    <col min="3841" max="3845" width="25.33203125" customWidth="1"/>
    <col min="3848" max="3852" width="25.33203125" customWidth="1"/>
    <col min="4097" max="4101" width="25.33203125" customWidth="1"/>
    <col min="4104" max="4108" width="25.33203125" customWidth="1"/>
    <col min="4353" max="4357" width="25.33203125" customWidth="1"/>
    <col min="4360" max="4364" width="25.33203125" customWidth="1"/>
    <col min="4609" max="4613" width="25.33203125" customWidth="1"/>
    <col min="4616" max="4620" width="25.33203125" customWidth="1"/>
    <col min="4865" max="4869" width="25.33203125" customWidth="1"/>
    <col min="4872" max="4876" width="25.33203125" customWidth="1"/>
    <col min="5121" max="5125" width="25.33203125" customWidth="1"/>
    <col min="5128" max="5132" width="25.33203125" customWidth="1"/>
    <col min="5377" max="5381" width="25.33203125" customWidth="1"/>
    <col min="5384" max="5388" width="25.33203125" customWidth="1"/>
    <col min="5633" max="5637" width="25.33203125" customWidth="1"/>
    <col min="5640" max="5644" width="25.33203125" customWidth="1"/>
    <col min="5889" max="5893" width="25.33203125" customWidth="1"/>
    <col min="5896" max="5900" width="25.33203125" customWidth="1"/>
    <col min="6145" max="6149" width="25.33203125" customWidth="1"/>
    <col min="6152" max="6156" width="25.33203125" customWidth="1"/>
    <col min="6401" max="6405" width="25.33203125" customWidth="1"/>
    <col min="6408" max="6412" width="25.33203125" customWidth="1"/>
    <col min="6657" max="6661" width="25.33203125" customWidth="1"/>
    <col min="6664" max="6668" width="25.33203125" customWidth="1"/>
    <col min="6913" max="6917" width="25.33203125" customWidth="1"/>
    <col min="6920" max="6924" width="25.33203125" customWidth="1"/>
    <col min="7169" max="7173" width="25.33203125" customWidth="1"/>
    <col min="7176" max="7180" width="25.33203125" customWidth="1"/>
    <col min="7425" max="7429" width="25.33203125" customWidth="1"/>
    <col min="7432" max="7436" width="25.33203125" customWidth="1"/>
    <col min="7681" max="7685" width="25.33203125" customWidth="1"/>
    <col min="7688" max="7692" width="25.33203125" customWidth="1"/>
    <col min="7937" max="7941" width="25.33203125" customWidth="1"/>
    <col min="7944" max="7948" width="25.33203125" customWidth="1"/>
    <col min="8193" max="8197" width="25.33203125" customWidth="1"/>
    <col min="8200" max="8204" width="25.33203125" customWidth="1"/>
    <col min="8449" max="8453" width="25.33203125" customWidth="1"/>
    <col min="8456" max="8460" width="25.33203125" customWidth="1"/>
    <col min="8705" max="8709" width="25.33203125" customWidth="1"/>
    <col min="8712" max="8716" width="25.33203125" customWidth="1"/>
    <col min="8961" max="8965" width="25.33203125" customWidth="1"/>
    <col min="8968" max="8972" width="25.33203125" customWidth="1"/>
    <col min="9217" max="9221" width="25.33203125" customWidth="1"/>
    <col min="9224" max="9228" width="25.33203125" customWidth="1"/>
    <col min="9473" max="9477" width="25.33203125" customWidth="1"/>
    <col min="9480" max="9484" width="25.33203125" customWidth="1"/>
    <col min="9729" max="9733" width="25.33203125" customWidth="1"/>
    <col min="9736" max="9740" width="25.33203125" customWidth="1"/>
    <col min="9985" max="9989" width="25.33203125" customWidth="1"/>
    <col min="9992" max="9996" width="25.33203125" customWidth="1"/>
    <col min="10241" max="10245" width="25.33203125" customWidth="1"/>
    <col min="10248" max="10252" width="25.33203125" customWidth="1"/>
    <col min="10497" max="10501" width="25.33203125" customWidth="1"/>
    <col min="10504" max="10508" width="25.33203125" customWidth="1"/>
    <col min="10753" max="10757" width="25.33203125" customWidth="1"/>
    <col min="10760" max="10764" width="25.33203125" customWidth="1"/>
    <col min="11009" max="11013" width="25.33203125" customWidth="1"/>
    <col min="11016" max="11020" width="25.33203125" customWidth="1"/>
    <col min="11265" max="11269" width="25.33203125" customWidth="1"/>
    <col min="11272" max="11276" width="25.33203125" customWidth="1"/>
    <col min="11521" max="11525" width="25.33203125" customWidth="1"/>
    <col min="11528" max="11532" width="25.33203125" customWidth="1"/>
    <col min="11777" max="11781" width="25.33203125" customWidth="1"/>
    <col min="11784" max="11788" width="25.33203125" customWidth="1"/>
    <col min="12033" max="12037" width="25.33203125" customWidth="1"/>
    <col min="12040" max="12044" width="25.33203125" customWidth="1"/>
    <col min="12289" max="12293" width="25.33203125" customWidth="1"/>
    <col min="12296" max="12300" width="25.33203125" customWidth="1"/>
    <col min="12545" max="12549" width="25.33203125" customWidth="1"/>
    <col min="12552" max="12556" width="25.33203125" customWidth="1"/>
    <col min="12801" max="12805" width="25.33203125" customWidth="1"/>
    <col min="12808" max="12812" width="25.33203125" customWidth="1"/>
    <col min="13057" max="13061" width="25.33203125" customWidth="1"/>
    <col min="13064" max="13068" width="25.33203125" customWidth="1"/>
    <col min="13313" max="13317" width="25.33203125" customWidth="1"/>
    <col min="13320" max="13324" width="25.33203125" customWidth="1"/>
    <col min="13569" max="13573" width="25.33203125" customWidth="1"/>
    <col min="13576" max="13580" width="25.33203125" customWidth="1"/>
    <col min="13825" max="13829" width="25.33203125" customWidth="1"/>
    <col min="13832" max="13836" width="25.33203125" customWidth="1"/>
    <col min="14081" max="14085" width="25.33203125" customWidth="1"/>
    <col min="14088" max="14092" width="25.33203125" customWidth="1"/>
    <col min="14337" max="14341" width="25.33203125" customWidth="1"/>
    <col min="14344" max="14348" width="25.33203125" customWidth="1"/>
    <col min="14593" max="14597" width="25.33203125" customWidth="1"/>
    <col min="14600" max="14604" width="25.33203125" customWidth="1"/>
    <col min="14849" max="14853" width="25.33203125" customWidth="1"/>
    <col min="14856" max="14860" width="25.33203125" customWidth="1"/>
    <col min="15105" max="15109" width="25.33203125" customWidth="1"/>
    <col min="15112" max="15116" width="25.33203125" customWidth="1"/>
    <col min="15361" max="15365" width="25.33203125" customWidth="1"/>
    <col min="15368" max="15372" width="25.33203125" customWidth="1"/>
    <col min="15617" max="15621" width="25.33203125" customWidth="1"/>
    <col min="15624" max="15628" width="25.33203125" customWidth="1"/>
    <col min="15873" max="15877" width="25.33203125" customWidth="1"/>
    <col min="15880" max="15884" width="25.33203125" customWidth="1"/>
    <col min="16129" max="16133" width="25.33203125" customWidth="1"/>
    <col min="16136" max="16140" width="25.33203125" customWidth="1"/>
  </cols>
  <sheetData>
    <row r="1" spans="1:12" x14ac:dyDescent="0.3">
      <c r="A1" s="12" t="s">
        <v>110</v>
      </c>
      <c r="B1" s="12"/>
      <c r="C1" s="12"/>
      <c r="D1" s="12"/>
      <c r="E1" s="12"/>
      <c r="H1" s="12" t="s">
        <v>111</v>
      </c>
      <c r="I1" s="12"/>
      <c r="J1" s="12"/>
      <c r="K1" s="12"/>
      <c r="L1" s="12"/>
    </row>
    <row r="3" spans="1:12" ht="15.6" x14ac:dyDescent="0.3">
      <c r="A3" s="13" t="s">
        <v>98</v>
      </c>
      <c r="B3" s="14"/>
      <c r="C3" s="14"/>
      <c r="D3" s="14"/>
      <c r="E3" s="15"/>
      <c r="H3" s="13" t="s">
        <v>103</v>
      </c>
      <c r="I3" s="14"/>
      <c r="J3" s="14"/>
      <c r="K3" s="14"/>
      <c r="L3" s="15"/>
    </row>
    <row r="5" spans="1:12" x14ac:dyDescent="0.3">
      <c r="A5" s="16" t="s">
        <v>75</v>
      </c>
      <c r="C5" s="17">
        <v>1028091.37</v>
      </c>
      <c r="H5" s="16" t="s">
        <v>76</v>
      </c>
      <c r="J5" s="17">
        <v>1028091.37</v>
      </c>
    </row>
    <row r="6" spans="1:12" x14ac:dyDescent="0.3">
      <c r="A6" s="16" t="s">
        <v>106</v>
      </c>
      <c r="C6" s="18" t="s">
        <v>102</v>
      </c>
      <c r="H6" s="16" t="s">
        <v>112</v>
      </c>
      <c r="J6" s="18" t="s">
        <v>102</v>
      </c>
    </row>
    <row r="7" spans="1:12" x14ac:dyDescent="0.3">
      <c r="A7" s="16" t="s">
        <v>81</v>
      </c>
      <c r="C7" s="19" t="s">
        <v>113</v>
      </c>
      <c r="H7" s="16" t="s">
        <v>83</v>
      </c>
      <c r="J7" s="19" t="s">
        <v>114</v>
      </c>
    </row>
    <row r="8" spans="1:12" x14ac:dyDescent="0.3">
      <c r="A8" s="16" t="s">
        <v>108</v>
      </c>
      <c r="C8" s="16">
        <v>844</v>
      </c>
      <c r="H8" s="16" t="s">
        <v>115</v>
      </c>
      <c r="J8" s="16">
        <v>844</v>
      </c>
    </row>
    <row r="11" spans="1:12" x14ac:dyDescent="0.3">
      <c r="A11" s="20" t="s">
        <v>87</v>
      </c>
      <c r="B11" s="20" t="s">
        <v>88</v>
      </c>
      <c r="C11" s="20" t="s">
        <v>89</v>
      </c>
      <c r="D11" s="20" t="s">
        <v>90</v>
      </c>
      <c r="E11" s="20" t="s">
        <v>91</v>
      </c>
      <c r="H11" s="20" t="s">
        <v>92</v>
      </c>
      <c r="I11" s="20" t="s">
        <v>93</v>
      </c>
      <c r="J11" s="20" t="s">
        <v>94</v>
      </c>
      <c r="K11" s="20" t="s">
        <v>90</v>
      </c>
      <c r="L11" s="20" t="s">
        <v>95</v>
      </c>
    </row>
    <row r="12" spans="1:12" x14ac:dyDescent="0.3">
      <c r="A12" s="21"/>
      <c r="B12" s="21"/>
      <c r="C12" s="21"/>
      <c r="D12" s="21"/>
      <c r="E12" s="21"/>
      <c r="H12" s="21"/>
      <c r="I12" s="21"/>
      <c r="J12" s="21"/>
      <c r="K12" s="21"/>
      <c r="L12" s="21"/>
    </row>
    <row r="13" spans="1:12" x14ac:dyDescent="0.3">
      <c r="A13" s="30">
        <v>2007</v>
      </c>
      <c r="B13" s="23">
        <v>1028091.37</v>
      </c>
      <c r="C13" s="23">
        <f>D13+E13</f>
        <v>27649.73</v>
      </c>
      <c r="D13" s="23">
        <v>0</v>
      </c>
      <c r="E13" s="23">
        <v>27649.73</v>
      </c>
      <c r="H13" s="30">
        <v>2007</v>
      </c>
      <c r="I13" s="23">
        <v>1028091.37</v>
      </c>
      <c r="J13" s="23">
        <f>K13+L13</f>
        <v>27649.73</v>
      </c>
      <c r="K13" s="23">
        <v>0</v>
      </c>
      <c r="L13" s="23">
        <v>27649.73</v>
      </c>
    </row>
    <row r="14" spans="1:12" x14ac:dyDescent="0.3">
      <c r="A14" s="31">
        <v>2008</v>
      </c>
      <c r="B14" s="23">
        <f>B13-D13</f>
        <v>1028091.37</v>
      </c>
      <c r="C14" s="23">
        <f t="shared" ref="C14:C43" si="0">D14+E14</f>
        <v>67088.78</v>
      </c>
      <c r="D14" s="23">
        <v>15315.51</v>
      </c>
      <c r="E14" s="23">
        <v>51773.27</v>
      </c>
      <c r="H14" s="31">
        <v>2008</v>
      </c>
      <c r="I14" s="23">
        <f>I13-K13</f>
        <v>1028091.37</v>
      </c>
      <c r="J14" s="23">
        <f t="shared" ref="J14:J43" si="1">K14+L14</f>
        <v>67088.78</v>
      </c>
      <c r="K14" s="23">
        <v>15315.51</v>
      </c>
      <c r="L14" s="23">
        <v>51773.27</v>
      </c>
    </row>
    <row r="15" spans="1:12" x14ac:dyDescent="0.3">
      <c r="A15" s="30">
        <v>2009</v>
      </c>
      <c r="B15" s="23">
        <f t="shared" ref="B15:B43" si="2">B14-D14</f>
        <v>1012775.86</v>
      </c>
      <c r="C15" s="23">
        <f t="shared" si="0"/>
        <v>66926.48</v>
      </c>
      <c r="D15" s="23">
        <v>16090.47</v>
      </c>
      <c r="E15" s="23">
        <v>50836.01</v>
      </c>
      <c r="H15" s="30">
        <v>2009</v>
      </c>
      <c r="I15" s="23">
        <f t="shared" ref="I15:I43" si="3">I14-K14</f>
        <v>1012775.86</v>
      </c>
      <c r="J15" s="23">
        <f t="shared" si="1"/>
        <v>66926.48</v>
      </c>
      <c r="K15" s="23">
        <v>16090.47</v>
      </c>
      <c r="L15" s="23">
        <v>50836.01</v>
      </c>
    </row>
    <row r="16" spans="1:12" x14ac:dyDescent="0.3">
      <c r="A16" s="31">
        <v>2010</v>
      </c>
      <c r="B16" s="23">
        <f t="shared" si="2"/>
        <v>996685.39</v>
      </c>
      <c r="C16" s="23">
        <f t="shared" si="0"/>
        <v>66905.72</v>
      </c>
      <c r="D16" s="23">
        <v>16904.650000000001</v>
      </c>
      <c r="E16" s="23">
        <v>50001.07</v>
      </c>
      <c r="H16" s="31">
        <v>2010</v>
      </c>
      <c r="I16" s="23">
        <f t="shared" si="3"/>
        <v>996685.39</v>
      </c>
      <c r="J16" s="23">
        <f t="shared" si="1"/>
        <v>66905.72</v>
      </c>
      <c r="K16" s="23">
        <v>16904.650000000001</v>
      </c>
      <c r="L16" s="23">
        <v>50001.07</v>
      </c>
    </row>
    <row r="17" spans="1:12" x14ac:dyDescent="0.3">
      <c r="A17" s="30">
        <v>2011</v>
      </c>
      <c r="B17" s="23">
        <f t="shared" si="2"/>
        <v>979780.74</v>
      </c>
      <c r="C17" s="23">
        <f t="shared" si="0"/>
        <v>66883.91</v>
      </c>
      <c r="D17" s="23">
        <v>17760.03</v>
      </c>
      <c r="E17" s="23">
        <v>49123.88</v>
      </c>
      <c r="H17" s="30">
        <v>2011</v>
      </c>
      <c r="I17" s="23">
        <f t="shared" si="3"/>
        <v>979780.74</v>
      </c>
      <c r="J17" s="23">
        <f t="shared" si="1"/>
        <v>66883.91</v>
      </c>
      <c r="K17" s="23">
        <v>17760.03</v>
      </c>
      <c r="L17" s="23">
        <v>49123.88</v>
      </c>
    </row>
    <row r="18" spans="1:12" x14ac:dyDescent="0.3">
      <c r="A18" s="31">
        <v>2012</v>
      </c>
      <c r="B18" s="23">
        <f t="shared" si="2"/>
        <v>962020.71</v>
      </c>
      <c r="C18" s="23">
        <f t="shared" si="0"/>
        <v>66994.34</v>
      </c>
      <c r="D18" s="23">
        <v>18658.68</v>
      </c>
      <c r="E18" s="23">
        <v>48335.66</v>
      </c>
      <c r="H18" s="31">
        <v>2012</v>
      </c>
      <c r="I18" s="23">
        <f t="shared" si="3"/>
        <v>962020.71</v>
      </c>
      <c r="J18" s="23">
        <f t="shared" si="1"/>
        <v>66994.34</v>
      </c>
      <c r="K18" s="23">
        <v>18658.68</v>
      </c>
      <c r="L18" s="23">
        <v>48335.66</v>
      </c>
    </row>
    <row r="19" spans="1:12" x14ac:dyDescent="0.3">
      <c r="A19" s="30">
        <v>2013</v>
      </c>
      <c r="B19" s="23">
        <f t="shared" si="2"/>
        <v>943362.02999999991</v>
      </c>
      <c r="C19" s="23">
        <f t="shared" si="0"/>
        <v>66836.89</v>
      </c>
      <c r="D19" s="23">
        <v>19602.810000000001</v>
      </c>
      <c r="E19" s="23">
        <v>47234.080000000002</v>
      </c>
      <c r="H19" s="30">
        <v>2013</v>
      </c>
      <c r="I19" s="23">
        <f t="shared" si="3"/>
        <v>943362.02999999991</v>
      </c>
      <c r="J19" s="23">
        <f t="shared" si="1"/>
        <v>66836.89</v>
      </c>
      <c r="K19" s="23">
        <v>19602.810000000001</v>
      </c>
      <c r="L19" s="23">
        <v>47234.080000000002</v>
      </c>
    </row>
    <row r="20" spans="1:12" x14ac:dyDescent="0.3">
      <c r="A20" s="31">
        <v>2014</v>
      </c>
      <c r="B20" s="23">
        <f t="shared" si="2"/>
        <v>923759.21999999986</v>
      </c>
      <c r="C20" s="23">
        <f t="shared" si="0"/>
        <v>66811.59</v>
      </c>
      <c r="D20" s="23">
        <v>20594.71</v>
      </c>
      <c r="E20" s="23">
        <v>46216.88</v>
      </c>
      <c r="H20" s="31">
        <v>2014</v>
      </c>
      <c r="I20" s="23">
        <f t="shared" si="3"/>
        <v>923759.21999999986</v>
      </c>
      <c r="J20" s="23">
        <f t="shared" si="1"/>
        <v>66811.59</v>
      </c>
      <c r="K20" s="23">
        <v>20594.71</v>
      </c>
      <c r="L20" s="23">
        <v>46216.88</v>
      </c>
    </row>
    <row r="21" spans="1:12" x14ac:dyDescent="0.3">
      <c r="A21" s="30">
        <v>2015</v>
      </c>
      <c r="B21" s="23">
        <f t="shared" si="2"/>
        <v>903164.50999999989</v>
      </c>
      <c r="C21" s="23">
        <f t="shared" si="0"/>
        <v>66785.02</v>
      </c>
      <c r="D21" s="23">
        <v>21636.81</v>
      </c>
      <c r="E21" s="23">
        <v>45148.21</v>
      </c>
      <c r="H21" s="30">
        <v>2015</v>
      </c>
      <c r="I21" s="23">
        <f t="shared" si="3"/>
        <v>903164.50999999989</v>
      </c>
      <c r="J21" s="23">
        <f t="shared" si="1"/>
        <v>66785.02</v>
      </c>
      <c r="K21" s="23">
        <v>21636.81</v>
      </c>
      <c r="L21" s="23">
        <v>45148.21</v>
      </c>
    </row>
    <row r="22" spans="1:12" x14ac:dyDescent="0.3">
      <c r="A22" s="31">
        <v>2016</v>
      </c>
      <c r="B22" s="23">
        <f t="shared" si="2"/>
        <v>881527.69999999984</v>
      </c>
      <c r="C22" s="23">
        <f t="shared" si="0"/>
        <v>66879.290000000008</v>
      </c>
      <c r="D22" s="23">
        <v>22731.63</v>
      </c>
      <c r="E22" s="23">
        <v>44147.66</v>
      </c>
      <c r="H22" s="31">
        <v>2016</v>
      </c>
      <c r="I22" s="23">
        <f t="shared" si="3"/>
        <v>881527.69999999984</v>
      </c>
      <c r="J22" s="23">
        <f t="shared" si="1"/>
        <v>66879.290000000008</v>
      </c>
      <c r="K22" s="23">
        <v>22731.63</v>
      </c>
      <c r="L22" s="23">
        <v>44147.66</v>
      </c>
    </row>
    <row r="23" spans="1:12" x14ac:dyDescent="0.3">
      <c r="A23" s="30">
        <v>2017</v>
      </c>
      <c r="B23" s="23">
        <f t="shared" si="2"/>
        <v>858796.06999999983</v>
      </c>
      <c r="C23" s="23">
        <f t="shared" si="0"/>
        <v>66727.739999999991</v>
      </c>
      <c r="D23" s="23">
        <v>23881.85</v>
      </c>
      <c r="E23" s="23">
        <v>42845.89</v>
      </c>
      <c r="H23" s="30">
        <v>2017</v>
      </c>
      <c r="I23" s="23">
        <f t="shared" si="3"/>
        <v>858796.06999999983</v>
      </c>
      <c r="J23" s="23">
        <f t="shared" si="1"/>
        <v>66727.739999999991</v>
      </c>
      <c r="K23" s="23">
        <v>23881.85</v>
      </c>
      <c r="L23" s="23">
        <v>42845.89</v>
      </c>
    </row>
    <row r="24" spans="1:12" x14ac:dyDescent="0.3">
      <c r="A24" s="31">
        <v>2018</v>
      </c>
      <c r="B24" s="23">
        <f t="shared" si="2"/>
        <v>834914.21999999986</v>
      </c>
      <c r="C24" s="23">
        <f t="shared" si="0"/>
        <v>66696.92</v>
      </c>
      <c r="D24" s="23">
        <v>25090.27</v>
      </c>
      <c r="E24" s="23">
        <v>41606.65</v>
      </c>
      <c r="H24" s="31">
        <v>2018</v>
      </c>
      <c r="I24" s="23">
        <f t="shared" si="3"/>
        <v>834914.21999999986</v>
      </c>
      <c r="J24" s="23">
        <f t="shared" si="1"/>
        <v>66696.92</v>
      </c>
      <c r="K24" s="23">
        <v>25090.27</v>
      </c>
      <c r="L24" s="23">
        <v>41606.65</v>
      </c>
    </row>
    <row r="25" spans="1:12" x14ac:dyDescent="0.3">
      <c r="A25" s="30">
        <v>2019</v>
      </c>
      <c r="B25" s="23">
        <f t="shared" si="2"/>
        <v>809823.94999999984</v>
      </c>
      <c r="C25" s="23">
        <f t="shared" si="0"/>
        <v>66664.53</v>
      </c>
      <c r="D25" s="23">
        <v>26359.84</v>
      </c>
      <c r="E25" s="23">
        <v>40304.69</v>
      </c>
      <c r="H25" s="30">
        <v>2019</v>
      </c>
      <c r="I25" s="23">
        <f t="shared" si="3"/>
        <v>809823.94999999984</v>
      </c>
      <c r="J25" s="23">
        <f t="shared" si="1"/>
        <v>66664.53</v>
      </c>
      <c r="K25" s="23">
        <v>26359.84</v>
      </c>
      <c r="L25" s="23">
        <v>40304.69</v>
      </c>
    </row>
    <row r="26" spans="1:12" x14ac:dyDescent="0.3">
      <c r="A26" s="31">
        <v>2020</v>
      </c>
      <c r="B26" s="23">
        <f t="shared" si="2"/>
        <v>783464.10999999987</v>
      </c>
      <c r="C26" s="23">
        <f t="shared" si="0"/>
        <v>66739.13</v>
      </c>
      <c r="D26" s="23">
        <v>27693.65</v>
      </c>
      <c r="E26" s="23">
        <v>39045.480000000003</v>
      </c>
      <c r="H26" s="31">
        <v>2020</v>
      </c>
      <c r="I26" s="23">
        <f t="shared" si="3"/>
        <v>783464.10999999987</v>
      </c>
      <c r="J26" s="23">
        <f t="shared" si="1"/>
        <v>66739.13</v>
      </c>
      <c r="K26" s="23">
        <v>27693.65</v>
      </c>
      <c r="L26" s="23">
        <v>39045.480000000003</v>
      </c>
    </row>
    <row r="27" spans="1:12" x14ac:dyDescent="0.3">
      <c r="A27" s="30">
        <v>2021</v>
      </c>
      <c r="B27" s="23">
        <f t="shared" si="2"/>
        <v>755770.45999999985</v>
      </c>
      <c r="C27" s="23">
        <f t="shared" si="0"/>
        <v>66594.77</v>
      </c>
      <c r="D27" s="23">
        <v>29094.95</v>
      </c>
      <c r="E27" s="23">
        <v>37499.82</v>
      </c>
      <c r="H27" s="30">
        <v>2021</v>
      </c>
      <c r="I27" s="23">
        <f t="shared" si="3"/>
        <v>755770.45999999985</v>
      </c>
      <c r="J27" s="23">
        <f t="shared" si="1"/>
        <v>66594.77</v>
      </c>
      <c r="K27" s="23">
        <v>29094.95</v>
      </c>
      <c r="L27" s="23">
        <v>37499.82</v>
      </c>
    </row>
    <row r="28" spans="1:12" x14ac:dyDescent="0.3">
      <c r="A28" s="31">
        <v>2022</v>
      </c>
      <c r="B28" s="23">
        <f t="shared" si="2"/>
        <v>726675.50999999989</v>
      </c>
      <c r="C28" s="23">
        <f t="shared" si="0"/>
        <v>66557.22</v>
      </c>
      <c r="D28" s="23">
        <v>30567.15</v>
      </c>
      <c r="E28" s="23">
        <v>35990.07</v>
      </c>
      <c r="H28" s="31">
        <v>2022</v>
      </c>
      <c r="I28" s="23">
        <f t="shared" si="3"/>
        <v>726675.50999999989</v>
      </c>
      <c r="J28" s="23">
        <f t="shared" si="1"/>
        <v>66557.22</v>
      </c>
      <c r="K28" s="23">
        <v>30567.15</v>
      </c>
      <c r="L28" s="23">
        <v>35990.07</v>
      </c>
    </row>
    <row r="29" spans="1:12" x14ac:dyDescent="0.3">
      <c r="A29" s="30">
        <v>2023</v>
      </c>
      <c r="B29" s="23">
        <f t="shared" si="2"/>
        <v>696108.35999999987</v>
      </c>
      <c r="C29" s="23">
        <f t="shared" si="0"/>
        <v>66517.760000000009</v>
      </c>
      <c r="D29" s="23">
        <v>32113.85</v>
      </c>
      <c r="E29" s="23">
        <v>34403.910000000003</v>
      </c>
      <c r="H29" s="30">
        <v>2023</v>
      </c>
      <c r="I29" s="23">
        <f t="shared" si="3"/>
        <v>696108.35999999987</v>
      </c>
      <c r="J29" s="23">
        <f t="shared" si="1"/>
        <v>66517.760000000009</v>
      </c>
      <c r="K29" s="23">
        <v>32113.85</v>
      </c>
      <c r="L29" s="23">
        <v>34403.910000000003</v>
      </c>
    </row>
    <row r="30" spans="1:12" x14ac:dyDescent="0.3">
      <c r="A30" s="31">
        <v>2024</v>
      </c>
      <c r="B30" s="23">
        <f t="shared" si="2"/>
        <v>663994.50999999989</v>
      </c>
      <c r="C30" s="23">
        <f t="shared" si="0"/>
        <v>66568.36</v>
      </c>
      <c r="D30" s="23">
        <v>33738.81</v>
      </c>
      <c r="E30" s="23">
        <v>32829.550000000003</v>
      </c>
      <c r="H30" s="31">
        <v>2024</v>
      </c>
      <c r="I30" s="23">
        <f t="shared" si="3"/>
        <v>663994.50999999989</v>
      </c>
      <c r="J30" s="23">
        <f t="shared" si="1"/>
        <v>66568.36</v>
      </c>
      <c r="K30" s="23">
        <v>33738.81</v>
      </c>
      <c r="L30" s="23">
        <v>32829.550000000003</v>
      </c>
    </row>
    <row r="31" spans="1:12" x14ac:dyDescent="0.3">
      <c r="A31" s="30">
        <v>2025</v>
      </c>
      <c r="B31" s="23">
        <f t="shared" si="2"/>
        <v>630255.69999999995</v>
      </c>
      <c r="C31" s="23">
        <f t="shared" si="0"/>
        <v>66432.76999999999</v>
      </c>
      <c r="D31" s="23">
        <v>35445.99</v>
      </c>
      <c r="E31" s="23">
        <v>30986.78</v>
      </c>
      <c r="H31" s="30">
        <v>2025</v>
      </c>
      <c r="I31" s="23">
        <f t="shared" si="3"/>
        <v>630255.69999999995</v>
      </c>
      <c r="J31" s="23">
        <f t="shared" si="1"/>
        <v>66432.76999999999</v>
      </c>
      <c r="K31" s="23">
        <v>35445.99</v>
      </c>
      <c r="L31" s="23">
        <v>30986.78</v>
      </c>
    </row>
    <row r="32" spans="1:12" x14ac:dyDescent="0.3">
      <c r="A32" s="31">
        <v>2026</v>
      </c>
      <c r="B32" s="23">
        <f t="shared" si="2"/>
        <v>594809.71</v>
      </c>
      <c r="C32" s="23">
        <f t="shared" si="0"/>
        <v>66387.009999999995</v>
      </c>
      <c r="D32" s="23">
        <v>37239.56</v>
      </c>
      <c r="E32" s="23">
        <v>29147.45</v>
      </c>
      <c r="H32" s="31">
        <v>2026</v>
      </c>
      <c r="I32" s="23">
        <f t="shared" si="3"/>
        <v>594809.71</v>
      </c>
      <c r="J32" s="23">
        <f t="shared" si="1"/>
        <v>66387.009999999995</v>
      </c>
      <c r="K32" s="23">
        <v>37239.56</v>
      </c>
      <c r="L32" s="23">
        <v>29147.45</v>
      </c>
    </row>
    <row r="33" spans="1:12" x14ac:dyDescent="0.3">
      <c r="A33" s="30">
        <v>2027</v>
      </c>
      <c r="B33" s="23">
        <f t="shared" si="2"/>
        <v>557570.14999999991</v>
      </c>
      <c r="C33" s="23">
        <f t="shared" si="0"/>
        <v>66338.95</v>
      </c>
      <c r="D33" s="23">
        <v>39123.879999999997</v>
      </c>
      <c r="E33" s="23">
        <v>27215.07</v>
      </c>
      <c r="H33" s="30">
        <v>2027</v>
      </c>
      <c r="I33" s="23">
        <f t="shared" si="3"/>
        <v>557570.14999999991</v>
      </c>
      <c r="J33" s="23">
        <f t="shared" si="1"/>
        <v>66338.95</v>
      </c>
      <c r="K33" s="23">
        <v>39123.879999999997</v>
      </c>
      <c r="L33" s="23">
        <v>27215.07</v>
      </c>
    </row>
    <row r="34" spans="1:12" x14ac:dyDescent="0.3">
      <c r="A34" s="31">
        <v>2028</v>
      </c>
      <c r="B34" s="23">
        <f t="shared" si="2"/>
        <v>518446.2699999999</v>
      </c>
      <c r="C34" s="23">
        <f t="shared" si="0"/>
        <v>66360.33</v>
      </c>
      <c r="D34" s="23">
        <v>41103.550000000003</v>
      </c>
      <c r="E34" s="23">
        <v>25256.78</v>
      </c>
      <c r="H34" s="31">
        <v>2028</v>
      </c>
      <c r="I34" s="23">
        <f t="shared" si="3"/>
        <v>518446.2699999999</v>
      </c>
      <c r="J34" s="23">
        <f t="shared" si="1"/>
        <v>66360.33</v>
      </c>
      <c r="K34" s="23">
        <v>41103.550000000003</v>
      </c>
      <c r="L34" s="23">
        <v>25256.78</v>
      </c>
    </row>
    <row r="35" spans="1:12" x14ac:dyDescent="0.3">
      <c r="A35" s="30">
        <v>2029</v>
      </c>
      <c r="B35" s="23">
        <f t="shared" si="2"/>
        <v>477342.71999999991</v>
      </c>
      <c r="C35" s="23">
        <f t="shared" si="0"/>
        <v>66235.399999999994</v>
      </c>
      <c r="D35" s="23">
        <v>43183.39</v>
      </c>
      <c r="E35" s="23">
        <v>23052.01</v>
      </c>
      <c r="H35" s="30">
        <v>2029</v>
      </c>
      <c r="I35" s="23">
        <f t="shared" si="3"/>
        <v>477342.71999999991</v>
      </c>
      <c r="J35" s="23">
        <f t="shared" si="1"/>
        <v>66235.399999999994</v>
      </c>
      <c r="K35" s="23">
        <v>43183.39</v>
      </c>
      <c r="L35" s="23">
        <v>23052.01</v>
      </c>
    </row>
    <row r="36" spans="1:12" x14ac:dyDescent="0.3">
      <c r="A36" s="31">
        <v>2030</v>
      </c>
      <c r="B36" s="23">
        <f t="shared" si="2"/>
        <v>434159.3299999999</v>
      </c>
      <c r="C36" s="23">
        <f t="shared" si="0"/>
        <v>66179.66</v>
      </c>
      <c r="D36" s="23">
        <v>45368.47</v>
      </c>
      <c r="E36" s="23">
        <v>20811.189999999999</v>
      </c>
      <c r="H36" s="31">
        <v>2030</v>
      </c>
      <c r="I36" s="23">
        <f t="shared" si="3"/>
        <v>434159.3299999999</v>
      </c>
      <c r="J36" s="23">
        <f t="shared" si="1"/>
        <v>66179.66</v>
      </c>
      <c r="K36" s="23">
        <v>45368.47</v>
      </c>
      <c r="L36" s="23">
        <v>20811.189999999999</v>
      </c>
    </row>
    <row r="37" spans="1:12" x14ac:dyDescent="0.3">
      <c r="A37" s="30">
        <v>2031</v>
      </c>
      <c r="B37" s="23">
        <f t="shared" si="2"/>
        <v>388790.85999999987</v>
      </c>
      <c r="C37" s="23">
        <f t="shared" si="0"/>
        <v>66121.11</v>
      </c>
      <c r="D37" s="23">
        <v>47664.11</v>
      </c>
      <c r="E37" s="23">
        <v>18457</v>
      </c>
      <c r="H37" s="30">
        <v>2031</v>
      </c>
      <c r="I37" s="23">
        <f t="shared" si="3"/>
        <v>388790.85999999987</v>
      </c>
      <c r="J37" s="23">
        <f t="shared" si="1"/>
        <v>66121.11</v>
      </c>
      <c r="K37" s="23">
        <v>47664.11</v>
      </c>
      <c r="L37" s="23">
        <v>18457</v>
      </c>
    </row>
    <row r="38" spans="1:12" x14ac:dyDescent="0.3">
      <c r="A38" s="31">
        <v>2032</v>
      </c>
      <c r="B38" s="23">
        <f t="shared" si="2"/>
        <v>341126.74999999988</v>
      </c>
      <c r="C38" s="23">
        <f t="shared" si="0"/>
        <v>66106.880000000005</v>
      </c>
      <c r="D38" s="23">
        <v>50075.92</v>
      </c>
      <c r="E38" s="23">
        <v>16030.96</v>
      </c>
      <c r="H38" s="31">
        <v>2032</v>
      </c>
      <c r="I38" s="23">
        <f t="shared" si="3"/>
        <v>341126.74999999988</v>
      </c>
      <c r="J38" s="23">
        <f t="shared" si="1"/>
        <v>66106.880000000005</v>
      </c>
      <c r="K38" s="23">
        <v>50075.92</v>
      </c>
      <c r="L38" s="23">
        <v>16030.96</v>
      </c>
    </row>
    <row r="39" spans="1:12" x14ac:dyDescent="0.3">
      <c r="A39" s="30">
        <v>2033</v>
      </c>
      <c r="B39" s="23">
        <f t="shared" si="2"/>
        <v>291050.8299999999</v>
      </c>
      <c r="C39" s="23">
        <f t="shared" si="0"/>
        <v>65994.960000000006</v>
      </c>
      <c r="D39" s="23">
        <v>52609.760000000002</v>
      </c>
      <c r="E39" s="23">
        <v>13385.2</v>
      </c>
      <c r="H39" s="30">
        <v>2033</v>
      </c>
      <c r="I39" s="23">
        <f t="shared" si="3"/>
        <v>291050.8299999999</v>
      </c>
      <c r="J39" s="23">
        <f t="shared" si="1"/>
        <v>65994.960000000006</v>
      </c>
      <c r="K39" s="23">
        <v>52609.760000000002</v>
      </c>
      <c r="L39" s="23">
        <v>13385.2</v>
      </c>
    </row>
    <row r="40" spans="1:12" x14ac:dyDescent="0.3">
      <c r="A40" s="31">
        <v>2034</v>
      </c>
      <c r="B40" s="23">
        <f t="shared" si="2"/>
        <v>238441.06999999989</v>
      </c>
      <c r="C40" s="23">
        <f t="shared" si="0"/>
        <v>65927.05</v>
      </c>
      <c r="D40" s="23">
        <v>55271.81</v>
      </c>
      <c r="E40" s="23">
        <v>10655.24</v>
      </c>
      <c r="H40" s="31">
        <v>2034</v>
      </c>
      <c r="I40" s="23">
        <f t="shared" si="3"/>
        <v>238441.06999999989</v>
      </c>
      <c r="J40" s="23">
        <f t="shared" si="1"/>
        <v>65927.05</v>
      </c>
      <c r="K40" s="23">
        <v>55271.81</v>
      </c>
      <c r="L40" s="23">
        <v>10655.24</v>
      </c>
    </row>
    <row r="41" spans="1:12" x14ac:dyDescent="0.3">
      <c r="A41" s="30">
        <v>2035</v>
      </c>
      <c r="B41" s="23">
        <f t="shared" si="2"/>
        <v>183169.25999999989</v>
      </c>
      <c r="C41" s="23">
        <f t="shared" si="0"/>
        <v>65855.72</v>
      </c>
      <c r="D41" s="23">
        <v>58068.57</v>
      </c>
      <c r="E41" s="23">
        <v>7787.15</v>
      </c>
      <c r="H41" s="30">
        <v>2035</v>
      </c>
      <c r="I41" s="23">
        <f t="shared" si="3"/>
        <v>183169.25999999989</v>
      </c>
      <c r="J41" s="23">
        <f t="shared" si="1"/>
        <v>65855.72</v>
      </c>
      <c r="K41" s="23">
        <v>58068.57</v>
      </c>
      <c r="L41" s="23">
        <v>7787.15</v>
      </c>
    </row>
    <row r="42" spans="1:12" x14ac:dyDescent="0.3">
      <c r="A42" s="30">
        <v>2035</v>
      </c>
      <c r="B42" s="23">
        <f t="shared" si="2"/>
        <v>125100.68999999989</v>
      </c>
      <c r="C42" s="23">
        <f t="shared" si="0"/>
        <v>65798.11</v>
      </c>
      <c r="D42" s="23">
        <v>61006.84</v>
      </c>
      <c r="E42" s="23">
        <v>4791.2700000000004</v>
      </c>
      <c r="H42" s="30">
        <v>2035</v>
      </c>
      <c r="I42" s="23">
        <f t="shared" si="3"/>
        <v>125100.68999999989</v>
      </c>
      <c r="J42" s="23">
        <f t="shared" si="1"/>
        <v>65798.11</v>
      </c>
      <c r="K42" s="23">
        <v>61006.84</v>
      </c>
      <c r="L42" s="23">
        <v>4791.2700000000004</v>
      </c>
    </row>
    <row r="43" spans="1:12" x14ac:dyDescent="0.3">
      <c r="A43" s="31">
        <v>2036</v>
      </c>
      <c r="B43" s="23">
        <f t="shared" si="2"/>
        <v>64093.849999999889</v>
      </c>
      <c r="C43" s="23">
        <f t="shared" si="0"/>
        <v>64093.85</v>
      </c>
      <c r="D43" s="23">
        <v>64093.85</v>
      </c>
      <c r="E43" s="23">
        <v>0</v>
      </c>
      <c r="H43" s="31">
        <v>2036</v>
      </c>
      <c r="I43" s="23">
        <f t="shared" si="3"/>
        <v>64093.849999999889</v>
      </c>
      <c r="J43" s="23">
        <f t="shared" si="1"/>
        <v>64093.85</v>
      </c>
      <c r="K43" s="23">
        <v>64093.85</v>
      </c>
      <c r="L43" s="23">
        <v>0</v>
      </c>
    </row>
    <row r="44" spans="1:12" x14ac:dyDescent="0.3">
      <c r="A44" s="24"/>
      <c r="B44" s="25"/>
      <c r="C44" s="25"/>
      <c r="D44" s="25"/>
      <c r="E44" s="25" t="s">
        <v>102</v>
      </c>
      <c r="H44" s="24"/>
      <c r="I44" s="25"/>
      <c r="J44" s="25"/>
      <c r="K44" s="25"/>
      <c r="L44" s="25" t="s">
        <v>102</v>
      </c>
    </row>
    <row r="45" spans="1:12" x14ac:dyDescent="0.3">
      <c r="A45" s="26"/>
      <c r="B45" s="21"/>
      <c r="C45" s="21"/>
      <c r="D45" s="21"/>
      <c r="E45" s="21"/>
      <c r="H45" s="26"/>
      <c r="I45" s="21"/>
      <c r="J45" s="21"/>
      <c r="K45" s="21"/>
      <c r="L45" s="21"/>
    </row>
    <row r="46" spans="1:12" x14ac:dyDescent="0.3">
      <c r="A46" s="27" t="s">
        <v>96</v>
      </c>
      <c r="B46" s="28"/>
      <c r="C46" s="29">
        <f>SUM(C13:C45)</f>
        <v>2020659.9800000002</v>
      </c>
      <c r="D46" s="29">
        <f>SUM(D13:D45)</f>
        <v>1028091.37</v>
      </c>
      <c r="E46" s="29">
        <f>SUM(E13:E45)</f>
        <v>992568.61</v>
      </c>
      <c r="H46" s="27" t="s">
        <v>97</v>
      </c>
      <c r="I46" s="28"/>
      <c r="J46" s="29">
        <f>SUM(J13:J45)</f>
        <v>2020659.9800000002</v>
      </c>
      <c r="K46" s="29">
        <f>SUM(K13:K45)</f>
        <v>1028091.37</v>
      </c>
      <c r="L46" s="29">
        <f>SUM(L13:L45)</f>
        <v>992568.61</v>
      </c>
    </row>
    <row r="47" spans="1:12" x14ac:dyDescent="0.3">
      <c r="A47" s="25"/>
      <c r="B47" s="25"/>
      <c r="C47" s="25"/>
      <c r="D47" s="25"/>
      <c r="E47" s="25"/>
      <c r="H47" s="25"/>
      <c r="I47" s="25"/>
      <c r="J47" s="25"/>
      <c r="K47" s="25"/>
      <c r="L47" s="2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XFD1048576"/>
    </sheetView>
  </sheetViews>
  <sheetFormatPr baseColWidth="10" defaultRowHeight="14.4" x14ac:dyDescent="0.3"/>
  <cols>
    <col min="1" max="5" width="25.33203125" customWidth="1"/>
    <col min="8" max="12" width="25.33203125" customWidth="1"/>
    <col min="257" max="261" width="25.33203125" customWidth="1"/>
    <col min="264" max="268" width="25.33203125" customWidth="1"/>
    <col min="513" max="517" width="25.33203125" customWidth="1"/>
    <col min="520" max="524" width="25.33203125" customWidth="1"/>
    <col min="769" max="773" width="25.33203125" customWidth="1"/>
    <col min="776" max="780" width="25.33203125" customWidth="1"/>
    <col min="1025" max="1029" width="25.33203125" customWidth="1"/>
    <col min="1032" max="1036" width="25.33203125" customWidth="1"/>
    <col min="1281" max="1285" width="25.33203125" customWidth="1"/>
    <col min="1288" max="1292" width="25.33203125" customWidth="1"/>
    <col min="1537" max="1541" width="25.33203125" customWidth="1"/>
    <col min="1544" max="1548" width="25.33203125" customWidth="1"/>
    <col min="1793" max="1797" width="25.33203125" customWidth="1"/>
    <col min="1800" max="1804" width="25.33203125" customWidth="1"/>
    <col min="2049" max="2053" width="25.33203125" customWidth="1"/>
    <col min="2056" max="2060" width="25.33203125" customWidth="1"/>
    <col min="2305" max="2309" width="25.33203125" customWidth="1"/>
    <col min="2312" max="2316" width="25.33203125" customWidth="1"/>
    <col min="2561" max="2565" width="25.33203125" customWidth="1"/>
    <col min="2568" max="2572" width="25.33203125" customWidth="1"/>
    <col min="2817" max="2821" width="25.33203125" customWidth="1"/>
    <col min="2824" max="2828" width="25.33203125" customWidth="1"/>
    <col min="3073" max="3077" width="25.33203125" customWidth="1"/>
    <col min="3080" max="3084" width="25.33203125" customWidth="1"/>
    <col min="3329" max="3333" width="25.33203125" customWidth="1"/>
    <col min="3336" max="3340" width="25.33203125" customWidth="1"/>
    <col min="3585" max="3589" width="25.33203125" customWidth="1"/>
    <col min="3592" max="3596" width="25.33203125" customWidth="1"/>
    <col min="3841" max="3845" width="25.33203125" customWidth="1"/>
    <col min="3848" max="3852" width="25.33203125" customWidth="1"/>
    <col min="4097" max="4101" width="25.33203125" customWidth="1"/>
    <col min="4104" max="4108" width="25.33203125" customWidth="1"/>
    <col min="4353" max="4357" width="25.33203125" customWidth="1"/>
    <col min="4360" max="4364" width="25.33203125" customWidth="1"/>
    <col min="4609" max="4613" width="25.33203125" customWidth="1"/>
    <col min="4616" max="4620" width="25.33203125" customWidth="1"/>
    <col min="4865" max="4869" width="25.33203125" customWidth="1"/>
    <col min="4872" max="4876" width="25.33203125" customWidth="1"/>
    <col min="5121" max="5125" width="25.33203125" customWidth="1"/>
    <col min="5128" max="5132" width="25.33203125" customWidth="1"/>
    <col min="5377" max="5381" width="25.33203125" customWidth="1"/>
    <col min="5384" max="5388" width="25.33203125" customWidth="1"/>
    <col min="5633" max="5637" width="25.33203125" customWidth="1"/>
    <col min="5640" max="5644" width="25.33203125" customWidth="1"/>
    <col min="5889" max="5893" width="25.33203125" customWidth="1"/>
    <col min="5896" max="5900" width="25.33203125" customWidth="1"/>
    <col min="6145" max="6149" width="25.33203125" customWidth="1"/>
    <col min="6152" max="6156" width="25.33203125" customWidth="1"/>
    <col min="6401" max="6405" width="25.33203125" customWidth="1"/>
    <col min="6408" max="6412" width="25.33203125" customWidth="1"/>
    <col min="6657" max="6661" width="25.33203125" customWidth="1"/>
    <col min="6664" max="6668" width="25.33203125" customWidth="1"/>
    <col min="6913" max="6917" width="25.33203125" customWidth="1"/>
    <col min="6920" max="6924" width="25.33203125" customWidth="1"/>
    <col min="7169" max="7173" width="25.33203125" customWidth="1"/>
    <col min="7176" max="7180" width="25.33203125" customWidth="1"/>
    <col min="7425" max="7429" width="25.33203125" customWidth="1"/>
    <col min="7432" max="7436" width="25.33203125" customWidth="1"/>
    <col min="7681" max="7685" width="25.33203125" customWidth="1"/>
    <col min="7688" max="7692" width="25.33203125" customWidth="1"/>
    <col min="7937" max="7941" width="25.33203125" customWidth="1"/>
    <col min="7944" max="7948" width="25.33203125" customWidth="1"/>
    <col min="8193" max="8197" width="25.33203125" customWidth="1"/>
    <col min="8200" max="8204" width="25.33203125" customWidth="1"/>
    <col min="8449" max="8453" width="25.33203125" customWidth="1"/>
    <col min="8456" max="8460" width="25.33203125" customWidth="1"/>
    <col min="8705" max="8709" width="25.33203125" customWidth="1"/>
    <col min="8712" max="8716" width="25.33203125" customWidth="1"/>
    <col min="8961" max="8965" width="25.33203125" customWidth="1"/>
    <col min="8968" max="8972" width="25.33203125" customWidth="1"/>
    <col min="9217" max="9221" width="25.33203125" customWidth="1"/>
    <col min="9224" max="9228" width="25.33203125" customWidth="1"/>
    <col min="9473" max="9477" width="25.33203125" customWidth="1"/>
    <col min="9480" max="9484" width="25.33203125" customWidth="1"/>
    <col min="9729" max="9733" width="25.33203125" customWidth="1"/>
    <col min="9736" max="9740" width="25.33203125" customWidth="1"/>
    <col min="9985" max="9989" width="25.33203125" customWidth="1"/>
    <col min="9992" max="9996" width="25.33203125" customWidth="1"/>
    <col min="10241" max="10245" width="25.33203125" customWidth="1"/>
    <col min="10248" max="10252" width="25.33203125" customWidth="1"/>
    <col min="10497" max="10501" width="25.33203125" customWidth="1"/>
    <col min="10504" max="10508" width="25.33203125" customWidth="1"/>
    <col min="10753" max="10757" width="25.33203125" customWidth="1"/>
    <col min="10760" max="10764" width="25.33203125" customWidth="1"/>
    <col min="11009" max="11013" width="25.33203125" customWidth="1"/>
    <col min="11016" max="11020" width="25.33203125" customWidth="1"/>
    <col min="11265" max="11269" width="25.33203125" customWidth="1"/>
    <col min="11272" max="11276" width="25.33203125" customWidth="1"/>
    <col min="11521" max="11525" width="25.33203125" customWidth="1"/>
    <col min="11528" max="11532" width="25.33203125" customWidth="1"/>
    <col min="11777" max="11781" width="25.33203125" customWidth="1"/>
    <col min="11784" max="11788" width="25.33203125" customWidth="1"/>
    <col min="12033" max="12037" width="25.33203125" customWidth="1"/>
    <col min="12040" max="12044" width="25.33203125" customWidth="1"/>
    <col min="12289" max="12293" width="25.33203125" customWidth="1"/>
    <col min="12296" max="12300" width="25.33203125" customWidth="1"/>
    <col min="12545" max="12549" width="25.33203125" customWidth="1"/>
    <col min="12552" max="12556" width="25.33203125" customWidth="1"/>
    <col min="12801" max="12805" width="25.33203125" customWidth="1"/>
    <col min="12808" max="12812" width="25.33203125" customWidth="1"/>
    <col min="13057" max="13061" width="25.33203125" customWidth="1"/>
    <col min="13064" max="13068" width="25.33203125" customWidth="1"/>
    <col min="13313" max="13317" width="25.33203125" customWidth="1"/>
    <col min="13320" max="13324" width="25.33203125" customWidth="1"/>
    <col min="13569" max="13573" width="25.33203125" customWidth="1"/>
    <col min="13576" max="13580" width="25.33203125" customWidth="1"/>
    <col min="13825" max="13829" width="25.33203125" customWidth="1"/>
    <col min="13832" max="13836" width="25.33203125" customWidth="1"/>
    <col min="14081" max="14085" width="25.33203125" customWidth="1"/>
    <col min="14088" max="14092" width="25.33203125" customWidth="1"/>
    <col min="14337" max="14341" width="25.33203125" customWidth="1"/>
    <col min="14344" max="14348" width="25.33203125" customWidth="1"/>
    <col min="14593" max="14597" width="25.33203125" customWidth="1"/>
    <col min="14600" max="14604" width="25.33203125" customWidth="1"/>
    <col min="14849" max="14853" width="25.33203125" customWidth="1"/>
    <col min="14856" max="14860" width="25.33203125" customWidth="1"/>
    <col min="15105" max="15109" width="25.33203125" customWidth="1"/>
    <col min="15112" max="15116" width="25.33203125" customWidth="1"/>
    <col min="15361" max="15365" width="25.33203125" customWidth="1"/>
    <col min="15368" max="15372" width="25.33203125" customWidth="1"/>
    <col min="15617" max="15621" width="25.33203125" customWidth="1"/>
    <col min="15624" max="15628" width="25.33203125" customWidth="1"/>
    <col min="15873" max="15877" width="25.33203125" customWidth="1"/>
    <col min="15880" max="15884" width="25.33203125" customWidth="1"/>
    <col min="16129" max="16133" width="25.33203125" customWidth="1"/>
    <col min="16136" max="16140" width="25.33203125" customWidth="1"/>
  </cols>
  <sheetData>
    <row r="1" spans="1:12" x14ac:dyDescent="0.3">
      <c r="A1" s="12" t="s">
        <v>110</v>
      </c>
      <c r="B1" s="12"/>
      <c r="C1" s="12"/>
      <c r="D1" s="12"/>
      <c r="E1" s="12"/>
      <c r="H1" s="12" t="s">
        <v>111</v>
      </c>
      <c r="I1" s="12"/>
      <c r="J1" s="12"/>
      <c r="K1" s="12"/>
      <c r="L1" s="12"/>
    </row>
    <row r="3" spans="1:12" ht="15.6" x14ac:dyDescent="0.3">
      <c r="A3" s="13" t="s">
        <v>98</v>
      </c>
      <c r="B3" s="14"/>
      <c r="C3" s="14"/>
      <c r="D3" s="14"/>
      <c r="E3" s="14"/>
      <c r="H3" s="13" t="s">
        <v>103</v>
      </c>
      <c r="I3" s="14"/>
      <c r="J3" s="14"/>
      <c r="K3" s="14"/>
      <c r="L3" s="15"/>
    </row>
    <row r="5" spans="1:12" x14ac:dyDescent="0.3">
      <c r="A5" s="16" t="s">
        <v>75</v>
      </c>
      <c r="C5" s="17">
        <v>771909</v>
      </c>
      <c r="H5" s="16" t="s">
        <v>76</v>
      </c>
      <c r="J5" s="17">
        <v>771909</v>
      </c>
    </row>
    <row r="6" spans="1:12" x14ac:dyDescent="0.3">
      <c r="A6" s="16" t="s">
        <v>106</v>
      </c>
      <c r="C6" s="18" t="s">
        <v>102</v>
      </c>
      <c r="H6" s="16" t="s">
        <v>112</v>
      </c>
      <c r="J6" s="18" t="s">
        <v>102</v>
      </c>
    </row>
    <row r="7" spans="1:12" x14ac:dyDescent="0.3">
      <c r="A7" s="16" t="s">
        <v>81</v>
      </c>
      <c r="C7" s="19" t="s">
        <v>113</v>
      </c>
      <c r="H7" s="16" t="s">
        <v>83</v>
      </c>
      <c r="J7" s="19" t="s">
        <v>114</v>
      </c>
    </row>
    <row r="8" spans="1:12" x14ac:dyDescent="0.3">
      <c r="A8" s="16" t="s">
        <v>116</v>
      </c>
      <c r="C8" s="16">
        <v>844</v>
      </c>
      <c r="H8" s="16" t="s">
        <v>115</v>
      </c>
      <c r="J8" s="16">
        <v>844</v>
      </c>
    </row>
    <row r="11" spans="1:12" x14ac:dyDescent="0.3">
      <c r="A11" s="20" t="s">
        <v>87</v>
      </c>
      <c r="B11" s="20" t="s">
        <v>88</v>
      </c>
      <c r="C11" s="20" t="s">
        <v>89</v>
      </c>
      <c r="D11" s="20" t="s">
        <v>90</v>
      </c>
      <c r="E11" s="20" t="s">
        <v>91</v>
      </c>
      <c r="H11" s="20" t="s">
        <v>92</v>
      </c>
      <c r="I11" s="20" t="s">
        <v>93</v>
      </c>
      <c r="J11" s="20" t="s">
        <v>94</v>
      </c>
      <c r="K11" s="20" t="s">
        <v>90</v>
      </c>
      <c r="L11" s="20" t="s">
        <v>95</v>
      </c>
    </row>
    <row r="12" spans="1:12" x14ac:dyDescent="0.3">
      <c r="A12" s="21"/>
      <c r="B12" s="21"/>
      <c r="C12" s="21"/>
      <c r="D12" s="21"/>
      <c r="E12" s="21"/>
      <c r="H12" s="21"/>
      <c r="I12" s="21"/>
      <c r="J12" s="21"/>
      <c r="K12" s="21"/>
      <c r="L12" s="21"/>
    </row>
    <row r="13" spans="1:12" x14ac:dyDescent="0.3">
      <c r="A13" s="30">
        <v>2007</v>
      </c>
      <c r="B13" s="23">
        <v>771908.63</v>
      </c>
      <c r="C13" s="23">
        <f>D13+E13</f>
        <v>16482.04</v>
      </c>
      <c r="D13" s="23">
        <v>0</v>
      </c>
      <c r="E13" s="23">
        <v>16482.04</v>
      </c>
      <c r="H13" s="30">
        <v>2007</v>
      </c>
      <c r="I13" s="23">
        <v>771908.63</v>
      </c>
      <c r="J13" s="23">
        <f>K13+L13</f>
        <v>16482.04</v>
      </c>
      <c r="K13" s="23">
        <v>0</v>
      </c>
      <c r="L13" s="23">
        <v>16482.04</v>
      </c>
    </row>
    <row r="14" spans="1:12" x14ac:dyDescent="0.3">
      <c r="A14" s="31">
        <v>2008</v>
      </c>
      <c r="B14" s="23">
        <f>B13-D13</f>
        <v>771908.63</v>
      </c>
      <c r="C14" s="23">
        <f t="shared" ref="C14:C43" si="0">D14+E14</f>
        <v>49434.96</v>
      </c>
      <c r="D14" s="23">
        <v>11878.13</v>
      </c>
      <c r="E14" s="23">
        <v>37556.83</v>
      </c>
      <c r="H14" s="31">
        <v>2008</v>
      </c>
      <c r="I14" s="23">
        <f>I13-K13</f>
        <v>771908.63</v>
      </c>
      <c r="J14" s="23">
        <f t="shared" ref="J14:J43" si="1">K14+L14</f>
        <v>49434.96</v>
      </c>
      <c r="K14" s="23">
        <v>11878.13</v>
      </c>
      <c r="L14" s="23">
        <v>37556.83</v>
      </c>
    </row>
    <row r="15" spans="1:12" x14ac:dyDescent="0.3">
      <c r="A15" s="30">
        <v>2009</v>
      </c>
      <c r="B15" s="23">
        <f t="shared" ref="B15:B43" si="2">B14-D14</f>
        <v>760030.5</v>
      </c>
      <c r="C15" s="23">
        <f t="shared" si="0"/>
        <v>49324.85</v>
      </c>
      <c r="D15" s="23">
        <v>12456.71</v>
      </c>
      <c r="E15" s="23">
        <v>36868.14</v>
      </c>
      <c r="H15" s="30">
        <v>2009</v>
      </c>
      <c r="I15" s="23">
        <f t="shared" ref="I15:I43" si="3">I14-K14</f>
        <v>760030.5</v>
      </c>
      <c r="J15" s="23">
        <f t="shared" si="1"/>
        <v>49324.85</v>
      </c>
      <c r="K15" s="23">
        <v>12456.71</v>
      </c>
      <c r="L15" s="23">
        <v>36868.14</v>
      </c>
    </row>
    <row r="16" spans="1:12" x14ac:dyDescent="0.3">
      <c r="A16" s="31">
        <v>2010</v>
      </c>
      <c r="B16" s="23">
        <f t="shared" si="2"/>
        <v>747573.79</v>
      </c>
      <c r="C16" s="23">
        <f t="shared" si="0"/>
        <v>49317.399999999994</v>
      </c>
      <c r="D16" s="23">
        <v>13063.48</v>
      </c>
      <c r="E16" s="23">
        <v>36253.919999999998</v>
      </c>
      <c r="H16" s="31">
        <v>2010</v>
      </c>
      <c r="I16" s="23">
        <f t="shared" si="3"/>
        <v>747573.79</v>
      </c>
      <c r="J16" s="23">
        <f t="shared" si="1"/>
        <v>49317.399999999994</v>
      </c>
      <c r="K16" s="23">
        <v>13063.48</v>
      </c>
      <c r="L16" s="23">
        <v>36253.919999999998</v>
      </c>
    </row>
    <row r="17" spans="1:12" x14ac:dyDescent="0.3">
      <c r="A17" s="30">
        <v>2011</v>
      </c>
      <c r="B17" s="23">
        <f t="shared" si="2"/>
        <v>734510.31</v>
      </c>
      <c r="C17" s="23">
        <f t="shared" si="0"/>
        <v>49309.59</v>
      </c>
      <c r="D17" s="23">
        <v>13699.8</v>
      </c>
      <c r="E17" s="23">
        <v>35609.79</v>
      </c>
      <c r="H17" s="30">
        <v>2011</v>
      </c>
      <c r="I17" s="23">
        <f t="shared" si="3"/>
        <v>734510.31</v>
      </c>
      <c r="J17" s="23">
        <f t="shared" si="1"/>
        <v>49309.59</v>
      </c>
      <c r="K17" s="23">
        <v>13699.8</v>
      </c>
      <c r="L17" s="23">
        <v>35609.79</v>
      </c>
    </row>
    <row r="18" spans="1:12" x14ac:dyDescent="0.3">
      <c r="A18" s="31">
        <v>2012</v>
      </c>
      <c r="B18" s="23">
        <f t="shared" si="2"/>
        <v>720810.51</v>
      </c>
      <c r="C18" s="23">
        <f t="shared" si="0"/>
        <v>49397.590000000004</v>
      </c>
      <c r="D18" s="23">
        <v>14367.12</v>
      </c>
      <c r="E18" s="23">
        <v>35030.47</v>
      </c>
      <c r="H18" s="31">
        <v>2012</v>
      </c>
      <c r="I18" s="23">
        <f t="shared" si="3"/>
        <v>720810.51</v>
      </c>
      <c r="J18" s="23">
        <f t="shared" si="1"/>
        <v>49397.590000000004</v>
      </c>
      <c r="K18" s="23">
        <v>14367.12</v>
      </c>
      <c r="L18" s="23">
        <v>35030.47</v>
      </c>
    </row>
    <row r="19" spans="1:12" x14ac:dyDescent="0.3">
      <c r="A19" s="30">
        <v>2013</v>
      </c>
      <c r="B19" s="23">
        <f t="shared" si="2"/>
        <v>706443.39</v>
      </c>
      <c r="C19" s="23">
        <f t="shared" si="0"/>
        <v>49292.800000000003</v>
      </c>
      <c r="D19" s="23">
        <v>15066.94</v>
      </c>
      <c r="E19" s="23">
        <v>34225.86</v>
      </c>
      <c r="H19" s="30">
        <v>2013</v>
      </c>
      <c r="I19" s="23">
        <f t="shared" si="3"/>
        <v>706443.39</v>
      </c>
      <c r="J19" s="23">
        <f t="shared" si="1"/>
        <v>49292.800000000003</v>
      </c>
      <c r="K19" s="23">
        <v>15066.94</v>
      </c>
      <c r="L19" s="23">
        <v>34225.86</v>
      </c>
    </row>
    <row r="20" spans="1:12" x14ac:dyDescent="0.3">
      <c r="A20" s="31">
        <v>2014</v>
      </c>
      <c r="B20" s="23">
        <f t="shared" si="2"/>
        <v>691376.45000000007</v>
      </c>
      <c r="C20" s="23">
        <f t="shared" si="0"/>
        <v>49283.79</v>
      </c>
      <c r="D20" s="23">
        <v>15800.85</v>
      </c>
      <c r="E20" s="23">
        <v>33482.94</v>
      </c>
      <c r="H20" s="31">
        <v>2014</v>
      </c>
      <c r="I20" s="23">
        <f t="shared" si="3"/>
        <v>691376.45000000007</v>
      </c>
      <c r="J20" s="23">
        <f t="shared" si="1"/>
        <v>49283.79</v>
      </c>
      <c r="K20" s="23">
        <v>15800.85</v>
      </c>
      <c r="L20" s="23">
        <v>33482.94</v>
      </c>
    </row>
    <row r="21" spans="1:12" x14ac:dyDescent="0.3">
      <c r="A21" s="30">
        <v>2015</v>
      </c>
      <c r="B21" s="23">
        <f t="shared" si="2"/>
        <v>675575.60000000009</v>
      </c>
      <c r="C21" s="23">
        <f t="shared" si="0"/>
        <v>49274.34</v>
      </c>
      <c r="D21" s="23">
        <v>16570.509999999998</v>
      </c>
      <c r="E21" s="23">
        <v>32703.83</v>
      </c>
      <c r="H21" s="30">
        <v>2015</v>
      </c>
      <c r="I21" s="23">
        <f t="shared" si="3"/>
        <v>675575.60000000009</v>
      </c>
      <c r="J21" s="23">
        <f t="shared" si="1"/>
        <v>49274.34</v>
      </c>
      <c r="K21" s="23">
        <v>16570.509999999998</v>
      </c>
      <c r="L21" s="23">
        <v>32703.83</v>
      </c>
    </row>
    <row r="22" spans="1:12" x14ac:dyDescent="0.3">
      <c r="A22" s="31">
        <v>2016</v>
      </c>
      <c r="B22" s="23">
        <f t="shared" si="2"/>
        <v>659005.09000000008</v>
      </c>
      <c r="C22" s="23">
        <f t="shared" si="0"/>
        <v>49352.380000000005</v>
      </c>
      <c r="D22" s="23">
        <v>17377.66</v>
      </c>
      <c r="E22" s="23">
        <v>31974.720000000001</v>
      </c>
      <c r="H22" s="31">
        <v>2016</v>
      </c>
      <c r="I22" s="23">
        <f t="shared" si="3"/>
        <v>659005.09000000008</v>
      </c>
      <c r="J22" s="23">
        <f t="shared" si="1"/>
        <v>49352.380000000005</v>
      </c>
      <c r="K22" s="23">
        <v>17377.66</v>
      </c>
      <c r="L22" s="23">
        <v>31974.720000000001</v>
      </c>
    </row>
    <row r="23" spans="1:12" x14ac:dyDescent="0.3">
      <c r="A23" s="30">
        <v>2017</v>
      </c>
      <c r="B23" s="23">
        <f t="shared" si="2"/>
        <v>641627.43000000005</v>
      </c>
      <c r="C23" s="23">
        <f t="shared" si="0"/>
        <v>49254.04</v>
      </c>
      <c r="D23" s="23">
        <v>18224.13</v>
      </c>
      <c r="E23" s="23">
        <v>31029.91</v>
      </c>
      <c r="H23" s="30">
        <v>2017</v>
      </c>
      <c r="I23" s="23">
        <f t="shared" si="3"/>
        <v>641627.43000000005</v>
      </c>
      <c r="J23" s="23">
        <f t="shared" si="1"/>
        <v>49254.04</v>
      </c>
      <c r="K23" s="23">
        <v>18224.13</v>
      </c>
      <c r="L23" s="23">
        <v>31029.91</v>
      </c>
    </row>
    <row r="24" spans="1:12" x14ac:dyDescent="0.3">
      <c r="A24" s="31">
        <v>2018</v>
      </c>
      <c r="B24" s="23">
        <f t="shared" si="2"/>
        <v>623403.30000000005</v>
      </c>
      <c r="C24" s="23">
        <f t="shared" si="0"/>
        <v>49243.15</v>
      </c>
      <c r="D24" s="23">
        <v>19111.830000000002</v>
      </c>
      <c r="E24" s="23">
        <v>30131.32</v>
      </c>
      <c r="H24" s="31">
        <v>2018</v>
      </c>
      <c r="I24" s="23">
        <f t="shared" si="3"/>
        <v>623403.30000000005</v>
      </c>
      <c r="J24" s="23">
        <f t="shared" si="1"/>
        <v>49243.15</v>
      </c>
      <c r="K24" s="23">
        <v>19111.830000000002</v>
      </c>
      <c r="L24" s="23">
        <v>30131.32</v>
      </c>
    </row>
    <row r="25" spans="1:12" x14ac:dyDescent="0.3">
      <c r="A25" s="30">
        <v>2019</v>
      </c>
      <c r="B25" s="23">
        <f t="shared" si="2"/>
        <v>604291.47000000009</v>
      </c>
      <c r="C25" s="23">
        <f t="shared" si="0"/>
        <v>49231.71</v>
      </c>
      <c r="D25" s="23">
        <v>20042.759999999998</v>
      </c>
      <c r="E25" s="23">
        <v>29188.95</v>
      </c>
      <c r="H25" s="30">
        <v>2019</v>
      </c>
      <c r="I25" s="23">
        <f t="shared" si="3"/>
        <v>604291.47000000009</v>
      </c>
      <c r="J25" s="23">
        <f t="shared" si="1"/>
        <v>49231.71</v>
      </c>
      <c r="K25" s="23">
        <v>20042.759999999998</v>
      </c>
      <c r="L25" s="23">
        <v>29188.95</v>
      </c>
    </row>
    <row r="26" spans="1:12" x14ac:dyDescent="0.3">
      <c r="A26" s="31">
        <v>2020</v>
      </c>
      <c r="B26" s="23">
        <f t="shared" si="2"/>
        <v>584248.71000000008</v>
      </c>
      <c r="C26" s="23">
        <f t="shared" si="0"/>
        <v>49297.7</v>
      </c>
      <c r="D26" s="23">
        <v>21019.05</v>
      </c>
      <c r="E26" s="23">
        <v>28278.65</v>
      </c>
      <c r="H26" s="31">
        <v>2020</v>
      </c>
      <c r="I26" s="23">
        <f t="shared" si="3"/>
        <v>584248.71000000008</v>
      </c>
      <c r="J26" s="23">
        <f t="shared" si="1"/>
        <v>49297.7</v>
      </c>
      <c r="K26" s="23">
        <v>21019.05</v>
      </c>
      <c r="L26" s="23">
        <v>28278.65</v>
      </c>
    </row>
    <row r="27" spans="1:12" x14ac:dyDescent="0.3">
      <c r="A27" s="30">
        <v>2021</v>
      </c>
      <c r="B27" s="23">
        <f t="shared" si="2"/>
        <v>563229.66</v>
      </c>
      <c r="C27" s="23">
        <f t="shared" si="0"/>
        <v>49207.16</v>
      </c>
      <c r="D27" s="23">
        <v>22042.880000000001</v>
      </c>
      <c r="E27" s="23">
        <v>27164.28</v>
      </c>
      <c r="H27" s="30">
        <v>2021</v>
      </c>
      <c r="I27" s="23">
        <f t="shared" si="3"/>
        <v>563229.66</v>
      </c>
      <c r="J27" s="23">
        <f t="shared" si="1"/>
        <v>49207.16</v>
      </c>
      <c r="K27" s="23">
        <v>22042.880000000001</v>
      </c>
      <c r="L27" s="23">
        <v>27164.28</v>
      </c>
    </row>
    <row r="28" spans="1:12" x14ac:dyDescent="0.3">
      <c r="A28" s="31">
        <v>2022</v>
      </c>
      <c r="B28" s="23">
        <f t="shared" si="2"/>
        <v>541186.78</v>
      </c>
      <c r="C28" s="23">
        <f t="shared" si="0"/>
        <v>49193.979999999996</v>
      </c>
      <c r="D28" s="23">
        <v>23116.59</v>
      </c>
      <c r="E28" s="23">
        <v>26077.39</v>
      </c>
      <c r="H28" s="31">
        <v>2022</v>
      </c>
      <c r="I28" s="23">
        <f t="shared" si="3"/>
        <v>541186.78</v>
      </c>
      <c r="J28" s="23">
        <f t="shared" si="1"/>
        <v>49193.979999999996</v>
      </c>
      <c r="K28" s="23">
        <v>23116.59</v>
      </c>
      <c r="L28" s="23">
        <v>26077.39</v>
      </c>
    </row>
    <row r="29" spans="1:12" x14ac:dyDescent="0.3">
      <c r="A29" s="30">
        <v>2023</v>
      </c>
      <c r="B29" s="23">
        <f t="shared" si="2"/>
        <v>518070.19</v>
      </c>
      <c r="C29" s="23">
        <f t="shared" si="0"/>
        <v>49180.149999999994</v>
      </c>
      <c r="D29" s="23">
        <v>24242.6</v>
      </c>
      <c r="E29" s="23">
        <v>24937.55</v>
      </c>
      <c r="H29" s="30">
        <v>2023</v>
      </c>
      <c r="I29" s="23">
        <f t="shared" si="3"/>
        <v>518070.19</v>
      </c>
      <c r="J29" s="23">
        <f t="shared" si="1"/>
        <v>49180.149999999994</v>
      </c>
      <c r="K29" s="23">
        <v>24242.6</v>
      </c>
      <c r="L29" s="23">
        <v>24937.55</v>
      </c>
    </row>
    <row r="30" spans="1:12" x14ac:dyDescent="0.3">
      <c r="A30" s="31">
        <v>2024</v>
      </c>
      <c r="B30" s="23">
        <f t="shared" si="2"/>
        <v>493827.59</v>
      </c>
      <c r="C30" s="23">
        <f t="shared" si="0"/>
        <v>49231.55</v>
      </c>
      <c r="D30" s="23">
        <v>25423.46</v>
      </c>
      <c r="E30" s="23">
        <v>23808.09</v>
      </c>
      <c r="H30" s="31">
        <v>2024</v>
      </c>
      <c r="I30" s="23">
        <f t="shared" si="3"/>
        <v>493827.59</v>
      </c>
      <c r="J30" s="23">
        <f t="shared" si="1"/>
        <v>49231.55</v>
      </c>
      <c r="K30" s="23">
        <v>25423.46</v>
      </c>
      <c r="L30" s="23">
        <v>23808.09</v>
      </c>
    </row>
    <row r="31" spans="1:12" x14ac:dyDescent="0.3">
      <c r="A31" s="30">
        <v>2025</v>
      </c>
      <c r="B31" s="23">
        <f t="shared" si="2"/>
        <v>468404.13</v>
      </c>
      <c r="C31" s="23">
        <f t="shared" si="0"/>
        <v>49150.45</v>
      </c>
      <c r="D31" s="23">
        <v>26661.84</v>
      </c>
      <c r="E31" s="23">
        <v>22488.61</v>
      </c>
      <c r="H31" s="30">
        <v>2025</v>
      </c>
      <c r="I31" s="23">
        <f t="shared" si="3"/>
        <v>468404.13</v>
      </c>
      <c r="J31" s="23">
        <f t="shared" si="1"/>
        <v>49150.45</v>
      </c>
      <c r="K31" s="23">
        <v>26661.84</v>
      </c>
      <c r="L31" s="23">
        <v>22488.61</v>
      </c>
    </row>
    <row r="32" spans="1:12" x14ac:dyDescent="0.3">
      <c r="A32" s="31">
        <v>2026</v>
      </c>
      <c r="B32" s="23">
        <f t="shared" si="2"/>
        <v>441742.29</v>
      </c>
      <c r="C32" s="23">
        <f t="shared" si="0"/>
        <v>49134.5</v>
      </c>
      <c r="D32" s="23">
        <v>27960.53</v>
      </c>
      <c r="E32" s="23">
        <v>21173.97</v>
      </c>
      <c r="H32" s="31">
        <v>2026</v>
      </c>
      <c r="I32" s="23">
        <f t="shared" si="3"/>
        <v>441742.29</v>
      </c>
      <c r="J32" s="23">
        <f t="shared" si="1"/>
        <v>49134.5</v>
      </c>
      <c r="K32" s="23">
        <v>27960.53</v>
      </c>
      <c r="L32" s="23">
        <v>21173.97</v>
      </c>
    </row>
    <row r="33" spans="1:12" x14ac:dyDescent="0.3">
      <c r="A33" s="30">
        <v>2027</v>
      </c>
      <c r="B33" s="23">
        <f t="shared" si="2"/>
        <v>413781.76000000001</v>
      </c>
      <c r="C33" s="23">
        <f t="shared" si="0"/>
        <v>49117.78</v>
      </c>
      <c r="D33" s="23">
        <v>29322.49</v>
      </c>
      <c r="E33" s="23">
        <v>19795.29</v>
      </c>
      <c r="H33" s="30">
        <v>2027</v>
      </c>
      <c r="I33" s="23">
        <f t="shared" si="3"/>
        <v>413781.76000000001</v>
      </c>
      <c r="J33" s="23">
        <f t="shared" si="1"/>
        <v>49117.78</v>
      </c>
      <c r="K33" s="23">
        <v>29322.49</v>
      </c>
      <c r="L33" s="23">
        <v>19795.29</v>
      </c>
    </row>
    <row r="34" spans="1:12" x14ac:dyDescent="0.3">
      <c r="A34" s="31">
        <v>2028</v>
      </c>
      <c r="B34" s="23">
        <f t="shared" si="2"/>
        <v>384459.27</v>
      </c>
      <c r="C34" s="23">
        <f t="shared" si="0"/>
        <v>49151.56</v>
      </c>
      <c r="D34" s="23">
        <v>30750.79</v>
      </c>
      <c r="E34" s="23">
        <v>18400.77</v>
      </c>
      <c r="H34" s="31">
        <v>2028</v>
      </c>
      <c r="I34" s="23">
        <f t="shared" si="3"/>
        <v>384459.27</v>
      </c>
      <c r="J34" s="23">
        <f t="shared" si="1"/>
        <v>49151.56</v>
      </c>
      <c r="K34" s="23">
        <v>30750.79</v>
      </c>
      <c r="L34" s="23">
        <v>18400.77</v>
      </c>
    </row>
    <row r="35" spans="1:12" x14ac:dyDescent="0.3">
      <c r="A35" s="30">
        <v>2029</v>
      </c>
      <c r="B35" s="23">
        <f t="shared" si="2"/>
        <v>353708.48000000004</v>
      </c>
      <c r="C35" s="23">
        <f t="shared" si="0"/>
        <v>49081.85</v>
      </c>
      <c r="D35" s="23">
        <v>32248.66</v>
      </c>
      <c r="E35" s="23">
        <v>16833.189999999999</v>
      </c>
      <c r="H35" s="30">
        <v>2029</v>
      </c>
      <c r="I35" s="23">
        <f t="shared" si="3"/>
        <v>353708.48000000004</v>
      </c>
      <c r="J35" s="23">
        <f t="shared" si="1"/>
        <v>49081.85</v>
      </c>
      <c r="K35" s="23">
        <v>32248.66</v>
      </c>
      <c r="L35" s="23">
        <v>16833.189999999999</v>
      </c>
    </row>
    <row r="36" spans="1:12" x14ac:dyDescent="0.3">
      <c r="A36" s="31">
        <v>2030</v>
      </c>
      <c r="B36" s="23">
        <f t="shared" si="2"/>
        <v>321459.82000000007</v>
      </c>
      <c r="C36" s="23">
        <f t="shared" si="0"/>
        <v>49062.57</v>
      </c>
      <c r="D36" s="23">
        <v>33819.49</v>
      </c>
      <c r="E36" s="23">
        <v>15243.08</v>
      </c>
      <c r="H36" s="31">
        <v>2030</v>
      </c>
      <c r="I36" s="23">
        <f t="shared" si="3"/>
        <v>321459.82000000007</v>
      </c>
      <c r="J36" s="23">
        <f t="shared" si="1"/>
        <v>49062.57</v>
      </c>
      <c r="K36" s="23">
        <v>33819.49</v>
      </c>
      <c r="L36" s="23">
        <v>15243.08</v>
      </c>
    </row>
    <row r="37" spans="1:12" x14ac:dyDescent="0.3">
      <c r="A37" s="30">
        <v>2031</v>
      </c>
      <c r="B37" s="23">
        <f t="shared" si="2"/>
        <v>287640.33000000007</v>
      </c>
      <c r="C37" s="23">
        <f t="shared" si="0"/>
        <v>49042.35</v>
      </c>
      <c r="D37" s="23">
        <v>35466.839999999997</v>
      </c>
      <c r="E37" s="23">
        <v>13575.51</v>
      </c>
      <c r="H37" s="30">
        <v>2031</v>
      </c>
      <c r="I37" s="23">
        <f t="shared" si="3"/>
        <v>287640.33000000007</v>
      </c>
      <c r="J37" s="23">
        <f t="shared" si="1"/>
        <v>49042.35</v>
      </c>
      <c r="K37" s="23">
        <v>35466.839999999997</v>
      </c>
      <c r="L37" s="23">
        <v>13575.51</v>
      </c>
    </row>
    <row r="38" spans="1:12" x14ac:dyDescent="0.3">
      <c r="A38" s="31">
        <v>2032</v>
      </c>
      <c r="B38" s="23">
        <f t="shared" si="2"/>
        <v>252173.49000000008</v>
      </c>
      <c r="C38" s="23">
        <f t="shared" si="0"/>
        <v>49054.78</v>
      </c>
      <c r="D38" s="23">
        <v>37194.43</v>
      </c>
      <c r="E38" s="23">
        <v>11860.35</v>
      </c>
      <c r="H38" s="31">
        <v>2032</v>
      </c>
      <c r="I38" s="23">
        <f t="shared" si="3"/>
        <v>252173.49000000008</v>
      </c>
      <c r="J38" s="23">
        <f t="shared" si="1"/>
        <v>49054.78</v>
      </c>
      <c r="K38" s="23">
        <v>37194.43</v>
      </c>
      <c r="L38" s="23">
        <v>11860.35</v>
      </c>
    </row>
    <row r="39" spans="1:12" x14ac:dyDescent="0.3">
      <c r="A39" s="30">
        <v>2033</v>
      </c>
      <c r="B39" s="23">
        <f t="shared" si="2"/>
        <v>214979.06000000008</v>
      </c>
      <c r="C39" s="23">
        <f t="shared" si="0"/>
        <v>48998.89</v>
      </c>
      <c r="D39" s="23">
        <v>39006.17</v>
      </c>
      <c r="E39" s="23">
        <v>9992.7199999999993</v>
      </c>
      <c r="H39" s="30">
        <v>2033</v>
      </c>
      <c r="I39" s="23">
        <f t="shared" si="3"/>
        <v>214979.06000000008</v>
      </c>
      <c r="J39" s="23">
        <f t="shared" si="1"/>
        <v>48998.89</v>
      </c>
      <c r="K39" s="23">
        <v>39006.17</v>
      </c>
      <c r="L39" s="23">
        <v>9992.7199999999993</v>
      </c>
    </row>
    <row r="40" spans="1:12" x14ac:dyDescent="0.3">
      <c r="A40" s="31">
        <v>2034</v>
      </c>
      <c r="B40" s="23">
        <f t="shared" si="2"/>
        <v>175972.89000000007</v>
      </c>
      <c r="C40" s="23">
        <f t="shared" si="0"/>
        <v>48975.560000000005</v>
      </c>
      <c r="D40" s="23">
        <v>40906.160000000003</v>
      </c>
      <c r="E40" s="23">
        <v>8069.4</v>
      </c>
      <c r="H40" s="31">
        <v>2034</v>
      </c>
      <c r="I40" s="23">
        <f t="shared" si="3"/>
        <v>175972.89000000007</v>
      </c>
      <c r="J40" s="23">
        <f t="shared" si="1"/>
        <v>48975.560000000005</v>
      </c>
      <c r="K40" s="23">
        <v>40906.160000000003</v>
      </c>
      <c r="L40" s="23">
        <v>8069.4</v>
      </c>
    </row>
    <row r="41" spans="1:12" x14ac:dyDescent="0.3">
      <c r="A41" s="30">
        <v>2035</v>
      </c>
      <c r="B41" s="23">
        <f t="shared" si="2"/>
        <v>135066.73000000007</v>
      </c>
      <c r="C41" s="23">
        <f t="shared" si="0"/>
        <v>48951.1</v>
      </c>
      <c r="D41" s="23">
        <v>42898.7</v>
      </c>
      <c r="E41" s="23">
        <v>6052.4</v>
      </c>
      <c r="H41" s="30">
        <v>2035</v>
      </c>
      <c r="I41" s="23">
        <f t="shared" si="3"/>
        <v>135066.73000000007</v>
      </c>
      <c r="J41" s="23">
        <f t="shared" si="1"/>
        <v>48951.1</v>
      </c>
      <c r="K41" s="23">
        <v>42898.7</v>
      </c>
      <c r="L41" s="23">
        <v>6052.4</v>
      </c>
    </row>
    <row r="42" spans="1:12" x14ac:dyDescent="0.3">
      <c r="A42" s="30">
        <v>2035</v>
      </c>
      <c r="B42" s="23">
        <f t="shared" si="2"/>
        <v>92168.030000000072</v>
      </c>
      <c r="C42" s="23">
        <f t="shared" si="0"/>
        <v>48937.75</v>
      </c>
      <c r="D42" s="23">
        <v>44988.3</v>
      </c>
      <c r="E42" s="23">
        <v>3949.45</v>
      </c>
      <c r="H42" s="30">
        <v>2035</v>
      </c>
      <c r="I42" s="23">
        <f t="shared" si="3"/>
        <v>92168.030000000072</v>
      </c>
      <c r="J42" s="23">
        <f t="shared" si="1"/>
        <v>48937.75</v>
      </c>
      <c r="K42" s="23">
        <v>44988.3</v>
      </c>
      <c r="L42" s="23">
        <v>3949.45</v>
      </c>
    </row>
    <row r="43" spans="1:12" x14ac:dyDescent="0.3">
      <c r="A43" s="31">
        <v>2036</v>
      </c>
      <c r="B43" s="23">
        <f t="shared" si="2"/>
        <v>47179.730000000069</v>
      </c>
      <c r="C43" s="23">
        <f t="shared" si="0"/>
        <v>48898.590000000004</v>
      </c>
      <c r="D43" s="23">
        <v>47179.73</v>
      </c>
      <c r="E43" s="23">
        <v>1718.86</v>
      </c>
      <c r="H43" s="31">
        <v>2036</v>
      </c>
      <c r="I43" s="23">
        <f t="shared" si="3"/>
        <v>47179.730000000069</v>
      </c>
      <c r="J43" s="23">
        <f t="shared" si="1"/>
        <v>48898.590000000004</v>
      </c>
      <c r="K43" s="23">
        <v>47179.73</v>
      </c>
      <c r="L43" s="23">
        <v>1718.86</v>
      </c>
    </row>
    <row r="44" spans="1:12" x14ac:dyDescent="0.3">
      <c r="A44" s="24"/>
      <c r="B44" s="25"/>
      <c r="C44" s="25"/>
      <c r="D44" s="25"/>
      <c r="E44" s="25" t="s">
        <v>102</v>
      </c>
      <c r="H44" s="24"/>
      <c r="I44" s="25"/>
      <c r="J44" s="25"/>
      <c r="K44" s="25"/>
      <c r="L44" s="25" t="s">
        <v>102</v>
      </c>
    </row>
    <row r="45" spans="1:12" x14ac:dyDescent="0.3">
      <c r="A45" s="26"/>
      <c r="B45" s="21"/>
      <c r="C45" s="21"/>
      <c r="D45" s="21"/>
      <c r="E45" s="21"/>
      <c r="H45" s="26"/>
      <c r="I45" s="21"/>
      <c r="J45" s="21"/>
      <c r="K45" s="21"/>
      <c r="L45" s="21"/>
    </row>
    <row r="46" spans="1:12" x14ac:dyDescent="0.3">
      <c r="A46" s="27" t="s">
        <v>96</v>
      </c>
      <c r="B46" s="28"/>
      <c r="C46" s="29">
        <f>SUM(C13:C45)</f>
        <v>1491866.9100000004</v>
      </c>
      <c r="D46" s="29">
        <f>SUM(D13:D45)</f>
        <v>771908.63</v>
      </c>
      <c r="E46" s="29">
        <f>SUM(E13:E45)</f>
        <v>719958.27999999991</v>
      </c>
      <c r="H46" s="27" t="s">
        <v>97</v>
      </c>
      <c r="I46" s="28"/>
      <c r="J46" s="29">
        <f>SUM(J13:J45)</f>
        <v>1491866.9100000004</v>
      </c>
      <c r="K46" s="29">
        <f>SUM(K13:K45)</f>
        <v>771908.63</v>
      </c>
      <c r="L46" s="29">
        <f>SUM(L13:L45)</f>
        <v>719958.27999999991</v>
      </c>
    </row>
    <row r="47" spans="1:12" x14ac:dyDescent="0.3">
      <c r="A47" s="25"/>
      <c r="B47" s="25"/>
      <c r="C47" s="25"/>
      <c r="D47" s="25"/>
      <c r="E47" s="25"/>
      <c r="H47" s="25"/>
      <c r="I47" s="25"/>
      <c r="J47" s="25"/>
      <c r="K47" s="25"/>
      <c r="L47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  <vt:lpstr>Feuil17</vt:lpstr>
      <vt:lpstr>Feuil18</vt:lpstr>
      <vt:lpstr>Feuil19</vt:lpstr>
      <vt:lpstr>Feuil20</vt:lpstr>
      <vt:lpstr>Feuil22</vt:lpstr>
      <vt:lpstr>Feuil23</vt:lpstr>
      <vt:lpstr>Feuil24</vt:lpstr>
      <vt:lpstr>Feuil25</vt:lpstr>
      <vt:lpstr>Feuil21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PEETERS</dc:creator>
  <cp:lastModifiedBy>Vast Veronique</cp:lastModifiedBy>
  <dcterms:created xsi:type="dcterms:W3CDTF">2017-10-23T13:49:20Z</dcterms:created>
  <dcterms:modified xsi:type="dcterms:W3CDTF">2018-10-23T13:08:28Z</dcterms:modified>
  <cp:contentStatus/>
</cp:coreProperties>
</file>